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135" windowHeight="7950" activeTab="5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6'!$B$1:$AN$15</definedName>
    <definedName name="_xlnm.Print_Area" localSheetId="2">'πιν 7α '!$C$1:$Q$32</definedName>
    <definedName name="_xlnm.Print_Area" localSheetId="3">'πιν 7β'!$B$1:$AC$12</definedName>
    <definedName name="_xlnm.Print_Area" localSheetId="4">'πιν 8α-γ'!$A$1:$N$49</definedName>
    <definedName name="_xlnm.Print_Area" localSheetId="5">'πιν 9a-c'!$A$1:$R$42</definedName>
    <definedName name="_xlnm.Print_Area" localSheetId="0">'πιν. 3-5'!$A$1:$S$64</definedName>
  </definedNames>
  <calcPr calcId="125725"/>
</workbook>
</file>

<file path=xl/calcChain.xml><?xml version="1.0" encoding="utf-8"?>
<calcChain xmlns="http://schemas.openxmlformats.org/spreadsheetml/2006/main">
  <c r="N21" i="9"/>
  <c r="N22"/>
  <c r="N23"/>
  <c r="N24"/>
  <c r="N25"/>
  <c r="N26"/>
  <c r="N20"/>
  <c r="M21"/>
  <c r="M22"/>
  <c r="M23"/>
  <c r="M24"/>
  <c r="M25"/>
  <c r="M26"/>
  <c r="M20"/>
  <c r="AA10" i="12" l="1"/>
  <c r="O6" i="11"/>
  <c r="Q6" s="1"/>
  <c r="O7"/>
  <c r="Q7" s="1"/>
  <c r="O8"/>
  <c r="O9"/>
  <c r="Q9" s="1"/>
  <c r="O10"/>
  <c r="O11"/>
  <c r="Q11" s="1"/>
  <c r="O12"/>
  <c r="O13"/>
  <c r="Q13" s="1"/>
  <c r="O14"/>
  <c r="Q14" s="1"/>
  <c r="O15"/>
  <c r="O16"/>
  <c r="Q16" s="1"/>
  <c r="O17"/>
  <c r="O18"/>
  <c r="Q18" s="1"/>
  <c r="O19"/>
  <c r="O20"/>
  <c r="Q20" s="1"/>
  <c r="O21"/>
  <c r="O22"/>
  <c r="Q22" s="1"/>
  <c r="O23"/>
  <c r="O24"/>
  <c r="Q24" s="1"/>
  <c r="O25"/>
  <c r="O26"/>
  <c r="O27"/>
  <c r="Q27" s="1"/>
  <c r="O28"/>
  <c r="O29"/>
  <c r="Q29" s="1"/>
  <c r="O30"/>
  <c r="O5"/>
  <c r="Q30" l="1"/>
  <c r="Q28"/>
  <c r="Q26"/>
  <c r="Q25"/>
  <c r="Q23"/>
  <c r="Q21"/>
  <c r="Q19"/>
  <c r="Q17"/>
  <c r="Q15"/>
  <c r="Q12"/>
  <c r="Q10"/>
  <c r="Q8"/>
  <c r="Q7" i="9"/>
  <c r="Q8"/>
  <c r="Q9"/>
  <c r="Q10"/>
  <c r="Q11"/>
  <c r="Q12"/>
  <c r="Q6"/>
  <c r="O13"/>
  <c r="AB11" i="12"/>
  <c r="AB10"/>
  <c r="AB9"/>
  <c r="AB8"/>
  <c r="AB7"/>
  <c r="AB6"/>
  <c r="Q13" i="9" l="1"/>
  <c r="R12" s="1"/>
  <c r="Y10" i="12"/>
  <c r="Z10" s="1"/>
  <c r="Q5" i="11"/>
  <c r="N31"/>
  <c r="M23" i="2"/>
  <c r="M24"/>
  <c r="M25"/>
  <c r="M26"/>
  <c r="M27"/>
  <c r="M28"/>
  <c r="H45" s="1"/>
  <c r="M29"/>
  <c r="M30"/>
  <c r="M22"/>
  <c r="M7"/>
  <c r="H40" s="1"/>
  <c r="M8"/>
  <c r="M9"/>
  <c r="H42" s="1"/>
  <c r="M10"/>
  <c r="M11"/>
  <c r="H44" s="1"/>
  <c r="M12"/>
  <c r="M13"/>
  <c r="H46" s="1"/>
  <c r="M14"/>
  <c r="M6"/>
  <c r="F47"/>
  <c r="F46"/>
  <c r="F45"/>
  <c r="F44"/>
  <c r="F43"/>
  <c r="F42"/>
  <c r="F41"/>
  <c r="F40"/>
  <c r="F39"/>
  <c r="K26" i="9"/>
  <c r="L22" s="1"/>
  <c r="I26"/>
  <c r="J20" s="1"/>
  <c r="G26"/>
  <c r="H23" s="1"/>
  <c r="E26"/>
  <c r="C26"/>
  <c r="D20" s="1"/>
  <c r="K13"/>
  <c r="L7" s="1"/>
  <c r="I13"/>
  <c r="J6" s="1"/>
  <c r="J10"/>
  <c r="G13"/>
  <c r="H8" s="1"/>
  <c r="E13"/>
  <c r="F13" s="1"/>
  <c r="C13"/>
  <c r="D13" s="1"/>
  <c r="D40" i="2"/>
  <c r="D41"/>
  <c r="D42"/>
  <c r="D43"/>
  <c r="D44"/>
  <c r="D45"/>
  <c r="D46"/>
  <c r="D47"/>
  <c r="D39"/>
  <c r="E39"/>
  <c r="K31"/>
  <c r="L24" s="1"/>
  <c r="I31"/>
  <c r="J22" s="1"/>
  <c r="G31"/>
  <c r="H28" s="1"/>
  <c r="E31"/>
  <c r="F30" s="1"/>
  <c r="C31"/>
  <c r="D31" s="1"/>
  <c r="K15"/>
  <c r="L12" s="1"/>
  <c r="I15"/>
  <c r="J6" s="1"/>
  <c r="G15"/>
  <c r="H12" s="1"/>
  <c r="E15"/>
  <c r="F14"/>
  <c r="C15"/>
  <c r="D8" s="1"/>
  <c r="Z7" i="12"/>
  <c r="Z8"/>
  <c r="Z9"/>
  <c r="Z11"/>
  <c r="Z6"/>
  <c r="V7"/>
  <c r="V8"/>
  <c r="V9"/>
  <c r="V11"/>
  <c r="V6"/>
  <c r="U10"/>
  <c r="V10" s="1"/>
  <c r="J31" i="11"/>
  <c r="F31"/>
  <c r="H31"/>
  <c r="AC14" i="4"/>
  <c r="AD14" s="1"/>
  <c r="E14"/>
  <c r="W14"/>
  <c r="X14" s="1"/>
  <c r="K14"/>
  <c r="L11" s="1"/>
  <c r="Q14"/>
  <c r="R11" s="1"/>
  <c r="AA14"/>
  <c r="U14"/>
  <c r="V12" s="1"/>
  <c r="O14"/>
  <c r="I14"/>
  <c r="J11" s="1"/>
  <c r="C14"/>
  <c r="D8" s="1"/>
  <c r="J64" i="8"/>
  <c r="K62" s="1"/>
  <c r="D64"/>
  <c r="E64" s="1"/>
  <c r="P52"/>
  <c r="Q52" s="1"/>
  <c r="J52"/>
  <c r="K48" s="1"/>
  <c r="D52"/>
  <c r="E50" s="1"/>
  <c r="P40"/>
  <c r="Q34" s="1"/>
  <c r="J40"/>
  <c r="K40" s="1"/>
  <c r="D40"/>
  <c r="E39" s="1"/>
  <c r="H40"/>
  <c r="I34" s="1"/>
  <c r="J27"/>
  <c r="B27"/>
  <c r="C27" s="1"/>
  <c r="H27"/>
  <c r="I25" s="1"/>
  <c r="D27"/>
  <c r="E27" s="1"/>
  <c r="F27"/>
  <c r="J13"/>
  <c r="K7" s="1"/>
  <c r="H13"/>
  <c r="I12" s="1"/>
  <c r="F13"/>
  <c r="G8" s="1"/>
  <c r="D13"/>
  <c r="E7" s="1"/>
  <c r="B13"/>
  <c r="C41" i="9"/>
  <c r="D32" s="1"/>
  <c r="D23" i="2"/>
  <c r="J23"/>
  <c r="L31" i="11"/>
  <c r="D31"/>
  <c r="D22" i="2"/>
  <c r="F26"/>
  <c r="J30"/>
  <c r="J28"/>
  <c r="J26"/>
  <c r="D29"/>
  <c r="J29"/>
  <c r="J27"/>
  <c r="J25"/>
  <c r="F6" i="9"/>
  <c r="L22" i="8"/>
  <c r="L23"/>
  <c r="L24"/>
  <c r="L25"/>
  <c r="L26"/>
  <c r="L21"/>
  <c r="E26"/>
  <c r="L8"/>
  <c r="L9"/>
  <c r="L10"/>
  <c r="L11"/>
  <c r="L12"/>
  <c r="L7"/>
  <c r="I11"/>
  <c r="H64"/>
  <c r="B64"/>
  <c r="C63" s="1"/>
  <c r="N52"/>
  <c r="O46" s="1"/>
  <c r="H52"/>
  <c r="I50" s="1"/>
  <c r="B52"/>
  <c r="C46" s="1"/>
  <c r="N40"/>
  <c r="B40"/>
  <c r="S10" i="12"/>
  <c r="T10" s="1"/>
  <c r="R9" i="4"/>
  <c r="R13"/>
  <c r="R14"/>
  <c r="T7" i="12"/>
  <c r="T8"/>
  <c r="T9"/>
  <c r="T11"/>
  <c r="T6"/>
  <c r="R7"/>
  <c r="R8"/>
  <c r="R9"/>
  <c r="R11"/>
  <c r="R6"/>
  <c r="P7"/>
  <c r="P8"/>
  <c r="P9"/>
  <c r="P11"/>
  <c r="P6"/>
  <c r="N7"/>
  <c r="N8"/>
  <c r="N9"/>
  <c r="N11"/>
  <c r="N6"/>
  <c r="L7"/>
  <c r="L8"/>
  <c r="L9"/>
  <c r="L11"/>
  <c r="L6"/>
  <c r="J7"/>
  <c r="J8"/>
  <c r="J9"/>
  <c r="J11"/>
  <c r="J6"/>
  <c r="H7"/>
  <c r="H8"/>
  <c r="H9"/>
  <c r="H11"/>
  <c r="H6"/>
  <c r="F7"/>
  <c r="F8"/>
  <c r="F9"/>
  <c r="F11"/>
  <c r="F6"/>
  <c r="D7"/>
  <c r="D8"/>
  <c r="D9"/>
  <c r="D11"/>
  <c r="D6"/>
  <c r="Q10"/>
  <c r="R10" s="1"/>
  <c r="O10"/>
  <c r="P10" s="1"/>
  <c r="C10"/>
  <c r="D10" s="1"/>
  <c r="E10"/>
  <c r="F10" s="1"/>
  <c r="G10"/>
  <c r="H10" s="1"/>
  <c r="I10"/>
  <c r="J10" s="1"/>
  <c r="K10"/>
  <c r="L10" s="1"/>
  <c r="M10"/>
  <c r="N10" s="1"/>
  <c r="E41" i="9"/>
  <c r="F34" s="1"/>
  <c r="P59" i="8"/>
  <c r="I8"/>
  <c r="I10"/>
  <c r="K8"/>
  <c r="K12"/>
  <c r="I7"/>
  <c r="I9"/>
  <c r="K9"/>
  <c r="E24"/>
  <c r="G21"/>
  <c r="C8"/>
  <c r="C12"/>
  <c r="V14" i="4"/>
  <c r="AI13"/>
  <c r="AG13"/>
  <c r="AE13"/>
  <c r="AF13" s="1"/>
  <c r="Y13"/>
  <c r="Z13" s="1"/>
  <c r="S13"/>
  <c r="T13" s="1"/>
  <c r="M13"/>
  <c r="N13" s="1"/>
  <c r="J13"/>
  <c r="G13"/>
  <c r="H13" s="1"/>
  <c r="AI12"/>
  <c r="AG12"/>
  <c r="AE12"/>
  <c r="AF12" s="1"/>
  <c r="Y12"/>
  <c r="Z12"/>
  <c r="S12"/>
  <c r="T12" s="1"/>
  <c r="M12"/>
  <c r="N12" s="1"/>
  <c r="G12"/>
  <c r="H12" s="1"/>
  <c r="AI11"/>
  <c r="AG11"/>
  <c r="AE11"/>
  <c r="AF11" s="1"/>
  <c r="Y11"/>
  <c r="Z11"/>
  <c r="S11"/>
  <c r="T11" s="1"/>
  <c r="M11"/>
  <c r="N11" s="1"/>
  <c r="G11"/>
  <c r="H11" s="1"/>
  <c r="AI10"/>
  <c r="AG10"/>
  <c r="AE10"/>
  <c r="AF10" s="1"/>
  <c r="Y10"/>
  <c r="Z10" s="1"/>
  <c r="S10"/>
  <c r="T10" s="1"/>
  <c r="M10"/>
  <c r="N10" s="1"/>
  <c r="G10"/>
  <c r="H10" s="1"/>
  <c r="AI9"/>
  <c r="AG9"/>
  <c r="AE9"/>
  <c r="AF9" s="1"/>
  <c r="Y9"/>
  <c r="Z9" s="1"/>
  <c r="S9"/>
  <c r="T9" s="1"/>
  <c r="M9"/>
  <c r="N9" s="1"/>
  <c r="G9"/>
  <c r="H9" s="1"/>
  <c r="AI8"/>
  <c r="AG8"/>
  <c r="AE8"/>
  <c r="AF8" s="1"/>
  <c r="Y8"/>
  <c r="Z8" s="1"/>
  <c r="S8"/>
  <c r="T8" s="1"/>
  <c r="M8"/>
  <c r="N8" s="1"/>
  <c r="J8"/>
  <c r="G8"/>
  <c r="H8" s="1"/>
  <c r="V8"/>
  <c r="V10"/>
  <c r="L8"/>
  <c r="L10"/>
  <c r="AD9"/>
  <c r="X8"/>
  <c r="V11"/>
  <c r="AD10"/>
  <c r="V13"/>
  <c r="S14"/>
  <c r="T14" s="1"/>
  <c r="J14"/>
  <c r="AI7"/>
  <c r="AG7"/>
  <c r="AE7"/>
  <c r="AF7" s="1"/>
  <c r="Y7"/>
  <c r="Z7" s="1"/>
  <c r="X7"/>
  <c r="V7"/>
  <c r="S7"/>
  <c r="T7" s="1"/>
  <c r="M7"/>
  <c r="N7" s="1"/>
  <c r="J7"/>
  <c r="G7"/>
  <c r="H7" s="1"/>
  <c r="F24" i="9"/>
  <c r="G47" i="2"/>
  <c r="E47"/>
  <c r="C47"/>
  <c r="G46"/>
  <c r="E46"/>
  <c r="C46"/>
  <c r="G45"/>
  <c r="E45"/>
  <c r="C45"/>
  <c r="G44"/>
  <c r="E44"/>
  <c r="C44"/>
  <c r="G43"/>
  <c r="E43"/>
  <c r="C43"/>
  <c r="G42"/>
  <c r="E42"/>
  <c r="C42"/>
  <c r="G41"/>
  <c r="E41"/>
  <c r="C41"/>
  <c r="G40"/>
  <c r="E40"/>
  <c r="C40"/>
  <c r="G39"/>
  <c r="C39"/>
  <c r="L15"/>
  <c r="F15"/>
  <c r="D15"/>
  <c r="L14"/>
  <c r="L11"/>
  <c r="F11"/>
  <c r="L9"/>
  <c r="C64" i="8"/>
  <c r="P63"/>
  <c r="N63"/>
  <c r="L63"/>
  <c r="F63"/>
  <c r="G63" s="1"/>
  <c r="P62"/>
  <c r="N62"/>
  <c r="L62"/>
  <c r="M62" s="1"/>
  <c r="F62"/>
  <c r="G62" s="1"/>
  <c r="P61"/>
  <c r="N61"/>
  <c r="L61"/>
  <c r="M61" s="1"/>
  <c r="F61"/>
  <c r="G61" s="1"/>
  <c r="P60"/>
  <c r="N60"/>
  <c r="L60"/>
  <c r="F60"/>
  <c r="G60" s="1"/>
  <c r="N59"/>
  <c r="R59" s="1"/>
  <c r="S59" s="1"/>
  <c r="L59"/>
  <c r="M59" s="1"/>
  <c r="F59"/>
  <c r="G59" s="1"/>
  <c r="P58"/>
  <c r="N58"/>
  <c r="R58" s="1"/>
  <c r="S58" s="1"/>
  <c r="L58"/>
  <c r="M58"/>
  <c r="F58"/>
  <c r="G58" s="1"/>
  <c r="C58"/>
  <c r="K52"/>
  <c r="I49"/>
  <c r="C52"/>
  <c r="R51"/>
  <c r="S51" s="1"/>
  <c r="L51"/>
  <c r="M51" s="1"/>
  <c r="F51"/>
  <c r="G51" s="1"/>
  <c r="R50"/>
  <c r="S50" s="1"/>
  <c r="L50"/>
  <c r="M50" s="1"/>
  <c r="F50"/>
  <c r="G50" s="1"/>
  <c r="R49"/>
  <c r="S49" s="1"/>
  <c r="L49"/>
  <c r="M49" s="1"/>
  <c r="F49"/>
  <c r="G49" s="1"/>
  <c r="R48"/>
  <c r="S48" s="1"/>
  <c r="L48"/>
  <c r="M48" s="1"/>
  <c r="F48"/>
  <c r="G48" s="1"/>
  <c r="R47"/>
  <c r="S47" s="1"/>
  <c r="L47"/>
  <c r="M47" s="1"/>
  <c r="F47"/>
  <c r="G47" s="1"/>
  <c r="R46"/>
  <c r="S46" s="1"/>
  <c r="L46"/>
  <c r="M46" s="1"/>
  <c r="F46"/>
  <c r="G46" s="1"/>
  <c r="O37"/>
  <c r="I40"/>
  <c r="R39"/>
  <c r="S39" s="1"/>
  <c r="L39"/>
  <c r="M39" s="1"/>
  <c r="F39"/>
  <c r="G39" s="1"/>
  <c r="R38"/>
  <c r="S38" s="1"/>
  <c r="L38"/>
  <c r="M38" s="1"/>
  <c r="F38"/>
  <c r="G38"/>
  <c r="R37"/>
  <c r="S37" s="1"/>
  <c r="L37"/>
  <c r="M37" s="1"/>
  <c r="F37"/>
  <c r="G37" s="1"/>
  <c r="R36"/>
  <c r="S36" s="1"/>
  <c r="L36"/>
  <c r="M36" s="1"/>
  <c r="F36"/>
  <c r="G36" s="1"/>
  <c r="R35"/>
  <c r="S35"/>
  <c r="L35"/>
  <c r="M35" s="1"/>
  <c r="F35"/>
  <c r="G35"/>
  <c r="R34"/>
  <c r="S34" s="1"/>
  <c r="L34"/>
  <c r="M34" s="1"/>
  <c r="F34"/>
  <c r="G34" s="1"/>
  <c r="I46"/>
  <c r="O51"/>
  <c r="F20" i="9"/>
  <c r="I48" i="8"/>
  <c r="F21" i="9"/>
  <c r="K46" i="8"/>
  <c r="F22" i="9"/>
  <c r="D21"/>
  <c r="E48" i="8"/>
  <c r="C60"/>
  <c r="I51"/>
  <c r="D35" i="9"/>
  <c r="K34" i="8"/>
  <c r="E38"/>
  <c r="C47"/>
  <c r="F33" i="9"/>
  <c r="F39"/>
  <c r="L6" i="2"/>
  <c r="E51" i="8"/>
  <c r="F8" i="2"/>
  <c r="I62" i="8"/>
  <c r="K47"/>
  <c r="O35"/>
  <c r="K38"/>
  <c r="K39"/>
  <c r="F6" i="2"/>
  <c r="C59" i="8"/>
  <c r="O34"/>
  <c r="O36"/>
  <c r="J23" i="9"/>
  <c r="F23"/>
  <c r="E60" i="8"/>
  <c r="E35"/>
  <c r="C48"/>
  <c r="C49"/>
  <c r="C50"/>
  <c r="F25" i="9"/>
  <c r="Q50" i="8"/>
  <c r="C61"/>
  <c r="L8" i="2"/>
  <c r="L10"/>
  <c r="D11"/>
  <c r="F13"/>
  <c r="H7"/>
  <c r="H8"/>
  <c r="H10"/>
  <c r="H13"/>
  <c r="M63" i="8"/>
  <c r="Q49"/>
  <c r="K50"/>
  <c r="K51"/>
  <c r="K35"/>
  <c r="K36"/>
  <c r="M60"/>
  <c r="O52"/>
  <c r="O38"/>
  <c r="O39"/>
  <c r="O40"/>
  <c r="L40"/>
  <c r="M40" s="1"/>
  <c r="F41" i="9"/>
  <c r="F26"/>
  <c r="H26"/>
  <c r="J12" i="2"/>
  <c r="J13"/>
  <c r="L21" i="9"/>
  <c r="C23" i="8"/>
  <c r="C24"/>
  <c r="E9"/>
  <c r="P7" i="4"/>
  <c r="P11"/>
  <c r="J13" i="9"/>
  <c r="H27" i="2"/>
  <c r="H24"/>
  <c r="H22"/>
  <c r="C26" i="8"/>
  <c r="C21"/>
  <c r="E8"/>
  <c r="C22"/>
  <c r="E11"/>
  <c r="P14" i="4"/>
  <c r="P10"/>
  <c r="H29" i="2"/>
  <c r="H23"/>
  <c r="K64" i="8"/>
  <c r="P12" i="4"/>
  <c r="H30" i="2"/>
  <c r="I37" i="8"/>
  <c r="I38"/>
  <c r="I35"/>
  <c r="I36"/>
  <c r="I21"/>
  <c r="L13"/>
  <c r="E13"/>
  <c r="C9"/>
  <c r="L27" i="2"/>
  <c r="F27"/>
  <c r="J10"/>
  <c r="D48"/>
  <c r="F10"/>
  <c r="F12"/>
  <c r="F9"/>
  <c r="L7" i="4"/>
  <c r="J10"/>
  <c r="L25" i="9"/>
  <c r="J26"/>
  <c r="H22"/>
  <c r="J8"/>
  <c r="J7"/>
  <c r="D25" i="2"/>
  <c r="D28"/>
  <c r="D30"/>
  <c r="G48"/>
  <c r="H41"/>
  <c r="H24" i="9"/>
  <c r="D7"/>
  <c r="D9"/>
  <c r="D11"/>
  <c r="L29" i="2"/>
  <c r="L23"/>
  <c r="L30"/>
  <c r="D27"/>
  <c r="D13"/>
  <c r="D7"/>
  <c r="F7"/>
  <c r="AD7" i="4"/>
  <c r="AD12"/>
  <c r="AD11"/>
  <c r="X12"/>
  <c r="X13"/>
  <c r="X9"/>
  <c r="L12"/>
  <c r="R12"/>
  <c r="R8"/>
  <c r="K58" i="8"/>
  <c r="K60"/>
  <c r="E58"/>
  <c r="E40"/>
  <c r="K24"/>
  <c r="K25"/>
  <c r="K21"/>
  <c r="E22"/>
  <c r="E21"/>
  <c r="C10"/>
  <c r="E6" i="11" l="1"/>
  <c r="E11"/>
  <c r="E15"/>
  <c r="E22"/>
  <c r="E29"/>
  <c r="E7"/>
  <c r="E14"/>
  <c r="E18"/>
  <c r="E25"/>
  <c r="I6"/>
  <c r="I18"/>
  <c r="I11"/>
  <c r="I20"/>
  <c r="K6"/>
  <c r="K11"/>
  <c r="K13"/>
  <c r="K15"/>
  <c r="K18"/>
  <c r="K23"/>
  <c r="K25"/>
  <c r="K8"/>
  <c r="K12"/>
  <c r="K14"/>
  <c r="K16"/>
  <c r="K21"/>
  <c r="K24"/>
  <c r="K27"/>
  <c r="M6"/>
  <c r="M11"/>
  <c r="M14"/>
  <c r="M18"/>
  <c r="M25"/>
  <c r="M8"/>
  <c r="M13"/>
  <c r="M17"/>
  <c r="M23"/>
  <c r="M29"/>
  <c r="G6"/>
  <c r="G9"/>
  <c r="G11"/>
  <c r="G15"/>
  <c r="G18"/>
  <c r="G20"/>
  <c r="G23"/>
  <c r="G26"/>
  <c r="G29"/>
  <c r="G8"/>
  <c r="G10"/>
  <c r="G13"/>
  <c r="G16"/>
  <c r="G19"/>
  <c r="G21"/>
  <c r="G25"/>
  <c r="G28"/>
  <c r="G30"/>
  <c r="J24" i="9"/>
  <c r="J25"/>
  <c r="D25"/>
  <c r="D22"/>
  <c r="D24"/>
  <c r="D23"/>
  <c r="L8"/>
  <c r="R6"/>
  <c r="F10"/>
  <c r="H7"/>
  <c r="H6"/>
  <c r="R9"/>
  <c r="L31" i="2"/>
  <c r="L26"/>
  <c r="F22"/>
  <c r="F31"/>
  <c r="H25"/>
  <c r="H26"/>
  <c r="H31"/>
  <c r="H47"/>
  <c r="H43"/>
  <c r="L7"/>
  <c r="H11"/>
  <c r="H6"/>
  <c r="H15"/>
  <c r="D6"/>
  <c r="D9"/>
  <c r="D14"/>
  <c r="H39"/>
  <c r="M31" i="11"/>
  <c r="G5"/>
  <c r="K31"/>
  <c r="O31"/>
  <c r="I31"/>
  <c r="E31"/>
  <c r="G31"/>
  <c r="X11" i="4"/>
  <c r="E59" i="8"/>
  <c r="E62"/>
  <c r="L52"/>
  <c r="M52" s="1"/>
  <c r="K49"/>
  <c r="Q39"/>
  <c r="Q35"/>
  <c r="I27"/>
  <c r="L27"/>
  <c r="M27" s="1"/>
  <c r="I13"/>
  <c r="F40" i="9"/>
  <c r="H20"/>
  <c r="H25"/>
  <c r="L11"/>
  <c r="F7"/>
  <c r="D33"/>
  <c r="F12"/>
  <c r="F9"/>
  <c r="D41"/>
  <c r="F32"/>
  <c r="D38"/>
  <c r="D37"/>
  <c r="L26"/>
  <c r="H21"/>
  <c r="L6"/>
  <c r="D34"/>
  <c r="F8"/>
  <c r="F36"/>
  <c r="D36"/>
  <c r="D40"/>
  <c r="D8"/>
  <c r="D6"/>
  <c r="J21"/>
  <c r="L13"/>
  <c r="J22"/>
  <c r="F38"/>
  <c r="H9"/>
  <c r="F11"/>
  <c r="L24"/>
  <c r="D26"/>
  <c r="F35"/>
  <c r="D39"/>
  <c r="L23"/>
  <c r="L10"/>
  <c r="L20"/>
  <c r="F37"/>
  <c r="J12"/>
  <c r="J11"/>
  <c r="J9"/>
  <c r="R11"/>
  <c r="H10"/>
  <c r="H11"/>
  <c r="R10"/>
  <c r="D10"/>
  <c r="D12"/>
  <c r="L22" i="2"/>
  <c r="L25"/>
  <c r="L28"/>
  <c r="J31"/>
  <c r="J24"/>
  <c r="F48"/>
  <c r="F23"/>
  <c r="F29"/>
  <c r="F24"/>
  <c r="D24"/>
  <c r="M31"/>
  <c r="D26"/>
  <c r="L13"/>
  <c r="J7"/>
  <c r="J14"/>
  <c r="J15"/>
  <c r="E48"/>
  <c r="H14"/>
  <c r="H9"/>
  <c r="D12"/>
  <c r="D10"/>
  <c r="C48"/>
  <c r="AD8" i="4"/>
  <c r="AD13"/>
  <c r="AE14"/>
  <c r="AF14" s="1"/>
  <c r="Y14"/>
  <c r="Z14" s="1"/>
  <c r="X10"/>
  <c r="R7"/>
  <c r="AK7"/>
  <c r="AL7" s="1"/>
  <c r="AK9"/>
  <c r="AL9" s="1"/>
  <c r="AK13"/>
  <c r="AL13" s="1"/>
  <c r="V9"/>
  <c r="M14"/>
  <c r="N14" s="1"/>
  <c r="J9"/>
  <c r="AG14"/>
  <c r="AH9" s="1"/>
  <c r="J12"/>
  <c r="AK10"/>
  <c r="AL10" s="1"/>
  <c r="AK8"/>
  <c r="AL8" s="1"/>
  <c r="K59" i="8"/>
  <c r="K63"/>
  <c r="K61"/>
  <c r="E61"/>
  <c r="F64"/>
  <c r="G64" s="1"/>
  <c r="E63"/>
  <c r="R52"/>
  <c r="S52" s="1"/>
  <c r="R40"/>
  <c r="S40" s="1"/>
  <c r="K37"/>
  <c r="R62"/>
  <c r="S62" s="1"/>
  <c r="F40"/>
  <c r="G40" s="1"/>
  <c r="C62"/>
  <c r="O50"/>
  <c r="O49"/>
  <c r="O48"/>
  <c r="O47"/>
  <c r="I52"/>
  <c r="I47"/>
  <c r="C51"/>
  <c r="I39"/>
  <c r="C36"/>
  <c r="E25"/>
  <c r="C25"/>
  <c r="K11"/>
  <c r="K10"/>
  <c r="K13"/>
  <c r="M11"/>
  <c r="E10"/>
  <c r="E12"/>
  <c r="M7"/>
  <c r="M12"/>
  <c r="E47"/>
  <c r="P64"/>
  <c r="E46"/>
  <c r="E52"/>
  <c r="F52"/>
  <c r="G52" s="1"/>
  <c r="E49"/>
  <c r="R60"/>
  <c r="S60" s="1"/>
  <c r="D14" i="4"/>
  <c r="D10"/>
  <c r="D7"/>
  <c r="D9"/>
  <c r="D12"/>
  <c r="AB8"/>
  <c r="AB10"/>
  <c r="AB9"/>
  <c r="AB12"/>
  <c r="AB7"/>
  <c r="AB14"/>
  <c r="F7"/>
  <c r="F10"/>
  <c r="F9"/>
  <c r="F11"/>
  <c r="F8"/>
  <c r="M13" i="8"/>
  <c r="R13" i="9"/>
  <c r="R7"/>
  <c r="M9" i="8"/>
  <c r="F14" i="4"/>
  <c r="R61" i="8"/>
  <c r="S61" s="1"/>
  <c r="F13" i="4"/>
  <c r="D11"/>
  <c r="AK11"/>
  <c r="AL11" s="1"/>
  <c r="AK12"/>
  <c r="AL12" s="1"/>
  <c r="AB13"/>
  <c r="C7" i="8"/>
  <c r="C11"/>
  <c r="C13"/>
  <c r="Q46"/>
  <c r="Q51"/>
  <c r="Q47"/>
  <c r="Q48"/>
  <c r="P8" i="4"/>
  <c r="P9"/>
  <c r="P13"/>
  <c r="L14"/>
  <c r="L13"/>
  <c r="L9"/>
  <c r="C35" i="8"/>
  <c r="C34"/>
  <c r="C37"/>
  <c r="C38"/>
  <c r="C39"/>
  <c r="AB11" i="4"/>
  <c r="R8" i="9"/>
  <c r="M8" i="8"/>
  <c r="M10"/>
  <c r="G14" i="4"/>
  <c r="H14" s="1"/>
  <c r="N64" i="8"/>
  <c r="R63"/>
  <c r="S63" s="1"/>
  <c r="F12" i="4"/>
  <c r="I61" i="8"/>
  <c r="I58"/>
  <c r="I60"/>
  <c r="I59"/>
  <c r="L64"/>
  <c r="M64" s="1"/>
  <c r="I63"/>
  <c r="I64"/>
  <c r="G27"/>
  <c r="G22"/>
  <c r="G23"/>
  <c r="G24"/>
  <c r="G25"/>
  <c r="G26"/>
  <c r="K26"/>
  <c r="K22"/>
  <c r="K23"/>
  <c r="K27"/>
  <c r="Q40"/>
  <c r="Q37"/>
  <c r="Q38"/>
  <c r="Q36"/>
  <c r="G7"/>
  <c r="G10"/>
  <c r="G12"/>
  <c r="G11"/>
  <c r="G13"/>
  <c r="G9"/>
  <c r="C40"/>
  <c r="AI14" i="4"/>
  <c r="D13"/>
  <c r="I26" i="8"/>
  <c r="I24"/>
  <c r="I22"/>
  <c r="I23"/>
  <c r="E37"/>
  <c r="E34"/>
  <c r="E36"/>
  <c r="E23"/>
  <c r="R10" i="4"/>
  <c r="L12" i="9"/>
  <c r="H13"/>
  <c r="F25" i="2"/>
  <c r="F28"/>
  <c r="J8"/>
  <c r="M15"/>
  <c r="J11"/>
  <c r="H12" i="9"/>
  <c r="L9"/>
  <c r="J9" i="2"/>
  <c r="Q31" i="11" l="1"/>
  <c r="P28"/>
  <c r="P23"/>
  <c r="P21"/>
  <c r="P15"/>
  <c r="P10"/>
  <c r="P6"/>
  <c r="P27"/>
  <c r="P24"/>
  <c r="P20"/>
  <c r="P16"/>
  <c r="P13"/>
  <c r="P9"/>
  <c r="P30"/>
  <c r="P25"/>
  <c r="P19"/>
  <c r="P26"/>
  <c r="P17"/>
  <c r="P12"/>
  <c r="P8"/>
  <c r="P29"/>
  <c r="P22"/>
  <c r="P18"/>
  <c r="P14"/>
  <c r="P11"/>
  <c r="P7"/>
  <c r="P5"/>
  <c r="P31"/>
  <c r="M26" i="8"/>
  <c r="M23"/>
  <c r="M25"/>
  <c r="M21"/>
  <c r="M22"/>
  <c r="M24"/>
  <c r="N25" i="2"/>
  <c r="N23"/>
  <c r="N24"/>
  <c r="N26"/>
  <c r="N28"/>
  <c r="N31"/>
  <c r="N22"/>
  <c r="N30"/>
  <c r="N29"/>
  <c r="N27"/>
  <c r="AH12" i="4"/>
  <c r="AH13"/>
  <c r="AH8"/>
  <c r="AH10"/>
  <c r="AH14"/>
  <c r="AH11"/>
  <c r="AH7"/>
  <c r="Q63" i="8"/>
  <c r="Q61"/>
  <c r="Q64"/>
  <c r="Q60"/>
  <c r="Q59"/>
  <c r="Q62"/>
  <c r="Q58"/>
  <c r="O58"/>
  <c r="O59"/>
  <c r="O60"/>
  <c r="O63"/>
  <c r="R64"/>
  <c r="S64" s="1"/>
  <c r="O64"/>
  <c r="O62"/>
  <c r="O61"/>
  <c r="H48" i="2"/>
  <c r="N14"/>
  <c r="N11"/>
  <c r="N8"/>
  <c r="N12"/>
  <c r="N6"/>
  <c r="N9"/>
  <c r="N10"/>
  <c r="N15"/>
  <c r="N7"/>
  <c r="N13"/>
  <c r="AJ14" i="4"/>
  <c r="AJ11"/>
  <c r="AJ9"/>
  <c r="AJ7"/>
  <c r="AK14"/>
  <c r="AL14" s="1"/>
  <c r="AJ12"/>
  <c r="AJ8"/>
  <c r="AJ13"/>
  <c r="AJ10"/>
</calcChain>
</file>

<file path=xl/sharedStrings.xml><?xml version="1.0" encoding="utf-8"?>
<sst xmlns="http://schemas.openxmlformats.org/spreadsheetml/2006/main" count="508" uniqueCount="137">
  <si>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</si>
  <si>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</si>
  <si>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</si>
  <si>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</si>
  <si>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</si>
  <si>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</si>
  <si>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</si>
  <si>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</si>
  <si>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</si>
  <si>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</si>
  <si>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</si>
  <si>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</si>
  <si>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</si>
  <si>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</si>
  <si>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</si>
  <si>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</si>
  <si>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</si>
  <si>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</si>
  <si>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</si>
  <si>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</si>
  <si>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</si>
  <si>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</si>
  <si>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</si>
  <si>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</si>
  <si>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</si>
  <si>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</si>
  <si>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</si>
  <si>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</si>
  <si>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</si>
  <si>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</si>
  <si>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</si>
  <si>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</si>
  <si>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</si>
  <si>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</si>
  <si>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</si>
  <si>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</si>
  <si>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</si>
  <si>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</si>
  <si>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</si>
  <si>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</si>
  <si>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</si>
  <si>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</si>
  <si>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</si>
  <si>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</si>
  <si>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</si>
  <si>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</si>
  <si>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</si>
  <si>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</si>
  <si>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</si>
  <si>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</si>
  <si>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</si>
  <si>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</si>
  <si>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</si>
  <si>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</si>
  <si>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</si>
  <si>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</si>
  <si>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</si>
  <si>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</si>
  <si>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</si>
  <si>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</si>
  <si>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</si>
  <si>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</si>
  <si>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</si>
  <si>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</si>
  <si>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</si>
  <si>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</si>
  <si>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</si>
  <si>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</si>
  <si>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</si>
  <si>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</si>
  <si>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</si>
  <si>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</si>
  <si>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</si>
  <si>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</si>
  <si>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</si>
  <si>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</si>
  <si>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</si>
  <si>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</si>
  <si>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</si>
  <si>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</si>
  <si>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</si>
  <si>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</si>
  <si>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</si>
  <si>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</si>
  <si>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</si>
  <si>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</si>
  <si>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ΛΙΘΟΥΑΝΙΑ</t>
  </si>
  <si>
    <t>ΓΕΩΡΓΙΑ</t>
  </si>
  <si>
    <t>ΕΛΒΕΤΙΑ</t>
  </si>
  <si>
    <t>ΟΥΚΡΑΝΙΑ</t>
  </si>
  <si>
    <t>ΝΟΡΒΗΓΙΑ</t>
  </si>
  <si>
    <t>Νοέμ. 2013</t>
  </si>
  <si>
    <t>Δεκ. 2013</t>
  </si>
  <si>
    <t>ΣΤΗΝ ΚΑΤΗΓΟΡΙΑ ΝΕΟΕΙΣΕΡΧΟΜΕΝΩΝ ΚΑΤΑ ΗΛΙΚΙΑ ΚΑΙ ΜΟΡΦΩΤΙΚΟ ΕΠΙΠΕΔΟ</t>
  </si>
  <si>
    <t>Ιαν. 2014</t>
  </si>
  <si>
    <t>ΕΣΘΟΝΙΑ</t>
  </si>
  <si>
    <t>Φεβ. 2014</t>
  </si>
  <si>
    <t>ΣΟΥΗΔΙΑ</t>
  </si>
  <si>
    <t>ΤΣΕΧΙΑ</t>
  </si>
  <si>
    <t>ΙΡΛΑΝΔΙΑ</t>
  </si>
  <si>
    <t>Μάρτ. 2014</t>
  </si>
  <si>
    <t>Απρ. 2014</t>
  </si>
  <si>
    <t>Μάιος 2014</t>
  </si>
  <si>
    <t>ΛΕΤΟΝΙΑ</t>
  </si>
  <si>
    <t>Ιούνιος 2014</t>
  </si>
  <si>
    <t>ΦΙΛΛΑΝΔΙΑ</t>
  </si>
  <si>
    <t>Ιούλιος 2014</t>
  </si>
  <si>
    <t>ΠΟΡΤΟΓΑΛΛΙΑ</t>
  </si>
  <si>
    <t>ΣΛΟΒΑΚΙΑ</t>
  </si>
  <si>
    <t xml:space="preserve">                     ΚΑΤΑ ΚΟΙΝΟΤΗΤΑ</t>
  </si>
  <si>
    <t xml:space="preserve">                     ΣΥΓΚΕΚΡΙΜΕΝΕΣ ΧΩΡΕΣ ΚΑΤΑ ΜΗΝΑ</t>
  </si>
  <si>
    <t>Αύγ. 2014</t>
  </si>
  <si>
    <t>ΜΑΛΤΑ</t>
  </si>
  <si>
    <t>Σεπτ. 2014</t>
  </si>
  <si>
    <t>Οκτώβριος</t>
  </si>
  <si>
    <t>Οκτ. 2014</t>
  </si>
  <si>
    <t>ΝΕΟΕΙΣΕΡΧΟΜΕΝΩΝ ΚΑΤΑ ΜΟΡΦΩΤΙΚΟ ΕΠΙΠΕΔΟ ΚΑΙ ΕΠΑΡΧΙΑ - Νοέμβριος 2014</t>
  </si>
  <si>
    <t>Νοέμβριος</t>
  </si>
  <si>
    <t>Νοε. 2014</t>
  </si>
  <si>
    <t xml:space="preserve">                        ΚΑΤΑ ΧΩΡΑ ΠΡΟΕΛΕΥΣΗΣ -Νοέμβριος 2014 </t>
  </si>
  <si>
    <t>Συν. Οκτ. 14</t>
  </si>
  <si>
    <t>Σ Νοέμβριος ΄14</t>
  </si>
  <si>
    <t>Νοέμ. 2014</t>
  </si>
  <si>
    <t>Γεν. Σύνολο Μήνα</t>
  </si>
  <si>
    <t xml:space="preserve">                            ΚΑΤΑ ΕΠΙΘΥΜΗΤΟ ΕΠΑΓΓΕΛΜΑ- Νοέμβριος 2014</t>
  </si>
  <si>
    <t xml:space="preserve">                            Νοέμβριος 2014</t>
  </si>
  <si>
    <t xml:space="preserve">                        ΣΤΟ ΣΥΝΟΛΟ ΤΩΝ ΝΕΟΕΙΣΕΡΧΟΜΕΝΩΝ ΑΝΕΡΓΩΝ ΚΑΤΑ ΕΠΙΘΥΜΗΤΟ ΕΠΑΓΓΕΛΜΑ - Νοέμβριος 2014</t>
  </si>
  <si>
    <t>Συν. Νοεμβρίου 2014</t>
  </si>
  <si>
    <t xml:space="preserve">                             ΚΑΤΑ ΚΟΙΝΟΤΗΤΑ - Νοέμβριος 2014</t>
  </si>
  <si>
    <t xml:space="preserve"> ΚΑΤΑ ΜΟΡΦΩΤΙΚΟ ΕΠΙΠΕΔΟ - Νοέμβριος 2014</t>
  </si>
  <si>
    <t>ΜΟΡΦΩΣΗ</t>
  </si>
  <si>
    <t xml:space="preserve"> ΚΑΤΑ ΜΟΡΦΩΤΙΚΟ ΕΠΙΠΕΔΟ ΚΑΙ ΗΛΙΚΙΑ - Νοέμβριος 2014</t>
  </si>
  <si>
    <t>ΑΥΣΤΡΙΑ</t>
  </si>
  <si>
    <t>ΜΟΛΔΑΒΙΑ</t>
  </si>
  <si>
    <t>Συν. Σεπτ. 2014</t>
  </si>
  <si>
    <t>Συν. Οκτ. 2014</t>
  </si>
  <si>
    <t>ΔΕΥΤΕΡ. ΓΕΝΙΚΗ ΚΑΙ ΤΕΧΝΙΚΗ ΕΚΠΑΙΔΕΥΣΗ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</si>
</sst>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  <charset val="161"/>
    </font>
    <font>
      <b/>
      <sz val="8"/>
      <name val="Calibri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9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9" fillId="0" borderId="0"/>
    <xf numFmtId="9" fontId="1" fillId="0" borderId="0" applyFont="0" applyFill="0" applyBorder="0" applyAlignment="0" applyProtection="0"/>
  </cellStyleXfs>
  <cellXfs count="46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4" fillId="0" borderId="7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9" fontId="6" fillId="3" borderId="13" xfId="2" applyFont="1" applyFill="1" applyBorder="1"/>
    <xf numFmtId="0" fontId="6" fillId="0" borderId="0" xfId="0" applyFont="1"/>
    <xf numFmtId="0" fontId="5" fillId="0" borderId="8" xfId="0" applyFont="1" applyFill="1" applyBorder="1"/>
    <xf numFmtId="0" fontId="5" fillId="0" borderId="0" xfId="0" applyFont="1" applyBorder="1"/>
    <xf numFmtId="0" fontId="5" fillId="0" borderId="19" xfId="0" applyFont="1" applyBorder="1"/>
    <xf numFmtId="9" fontId="8" fillId="0" borderId="16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9" xfId="0" applyFont="1" applyFill="1" applyBorder="1"/>
    <xf numFmtId="9" fontId="12" fillId="0" borderId="0" xfId="2" applyFont="1"/>
    <xf numFmtId="0" fontId="15" fillId="0" borderId="0" xfId="0" applyFont="1"/>
    <xf numFmtId="0" fontId="13" fillId="0" borderId="0" xfId="0" applyFont="1"/>
    <xf numFmtId="0" fontId="9" fillId="0" borderId="0" xfId="0" applyFont="1"/>
    <xf numFmtId="0" fontId="16" fillId="0" borderId="0" xfId="0" applyFont="1"/>
    <xf numFmtId="9" fontId="17" fillId="0" borderId="16" xfId="0" applyNumberFormat="1" applyFont="1" applyFill="1" applyBorder="1"/>
    <xf numFmtId="0" fontId="18" fillId="0" borderId="0" xfId="0" applyFont="1"/>
    <xf numFmtId="0" fontId="17" fillId="0" borderId="0" xfId="0" applyFont="1"/>
    <xf numFmtId="0" fontId="16" fillId="0" borderId="1" xfId="0" applyFont="1" applyFill="1" applyBorder="1"/>
    <xf numFmtId="0" fontId="17" fillId="0" borderId="8" xfId="0" applyFont="1" applyFill="1" applyBorder="1"/>
    <xf numFmtId="9" fontId="18" fillId="0" borderId="0" xfId="2" applyFont="1"/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9" fontId="17" fillId="0" borderId="16" xfId="2" applyFont="1" applyFill="1" applyBorder="1"/>
    <xf numFmtId="1" fontId="17" fillId="0" borderId="16" xfId="2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9" fontId="17" fillId="0" borderId="0" xfId="2" applyFont="1" applyFill="1" applyBorder="1"/>
    <xf numFmtId="1" fontId="16" fillId="0" borderId="0" xfId="0" applyNumberFormat="1" applyFont="1" applyFill="1" applyBorder="1"/>
    <xf numFmtId="1" fontId="17" fillId="0" borderId="0" xfId="2" applyNumberFormat="1" applyFont="1" applyFill="1" applyBorder="1"/>
    <xf numFmtId="0" fontId="18" fillId="0" borderId="0" xfId="0" applyNumberFormat="1" applyFont="1" applyBorder="1"/>
    <xf numFmtId="0" fontId="16" fillId="0" borderId="0" xfId="0" applyFont="1" applyBorder="1"/>
    <xf numFmtId="1" fontId="16" fillId="0" borderId="0" xfId="2" applyNumberFormat="1" applyFont="1" applyFill="1" applyBorder="1"/>
    <xf numFmtId="9" fontId="16" fillId="0" borderId="0" xfId="0" applyNumberFormat="1" applyFont="1" applyFill="1" applyBorder="1"/>
    <xf numFmtId="0" fontId="19" fillId="0" borderId="0" xfId="0" applyFont="1"/>
    <xf numFmtId="0" fontId="0" fillId="0" borderId="16" xfId="0" applyNumberFormat="1" applyBorder="1"/>
    <xf numFmtId="0" fontId="20" fillId="0" borderId="7" xfId="0" applyFont="1" applyBorder="1"/>
    <xf numFmtId="0" fontId="21" fillId="0" borderId="7" xfId="0" applyFont="1" applyBorder="1"/>
    <xf numFmtId="0" fontId="22" fillId="0" borderId="0" xfId="0" applyFont="1"/>
    <xf numFmtId="0" fontId="0" fillId="3" borderId="0" xfId="0" applyFill="1"/>
    <xf numFmtId="0" fontId="15" fillId="0" borderId="0" xfId="0" applyFont="1" applyFill="1"/>
    <xf numFmtId="0" fontId="0" fillId="0" borderId="0" xfId="0" applyFill="1"/>
    <xf numFmtId="9" fontId="12" fillId="0" borderId="0" xfId="2" applyFont="1" applyFill="1"/>
    <xf numFmtId="9" fontId="12" fillId="0" borderId="0" xfId="2" applyFont="1" applyFill="1" applyBorder="1"/>
    <xf numFmtId="0" fontId="11" fillId="0" borderId="0" xfId="0" applyFont="1" applyFill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26" xfId="0" applyFont="1" applyBorder="1" applyAlignment="1">
      <alignment wrapText="1"/>
    </xf>
    <xf numFmtId="0" fontId="0" fillId="0" borderId="0" xfId="0" applyBorder="1"/>
    <xf numFmtId="0" fontId="20" fillId="0" borderId="0" xfId="0" applyFont="1" applyBorder="1"/>
    <xf numFmtId="0" fontId="21" fillId="0" borderId="0" xfId="0" applyFont="1" applyBorder="1"/>
    <xf numFmtId="9" fontId="24" fillId="0" borderId="20" xfId="2" applyFont="1" applyBorder="1"/>
    <xf numFmtId="9" fontId="25" fillId="0" borderId="3" xfId="2" applyFont="1" applyFill="1" applyBorder="1" applyAlignment="1">
      <alignment horizontal="center"/>
    </xf>
    <xf numFmtId="9" fontId="25" fillId="0" borderId="31" xfId="2" applyFont="1" applyFill="1" applyBorder="1" applyAlignment="1">
      <alignment horizontal="center"/>
    </xf>
    <xf numFmtId="9" fontId="25" fillId="0" borderId="9" xfId="2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18" xfId="0" applyFont="1" applyFill="1" applyBorder="1"/>
    <xf numFmtId="9" fontId="17" fillId="0" borderId="13" xfId="2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9" fontId="5" fillId="0" borderId="13" xfId="2" applyFont="1" applyFill="1" applyBorder="1"/>
    <xf numFmtId="9" fontId="5" fillId="0" borderId="13" xfId="0" applyNumberFormat="1" applyFont="1" applyFill="1" applyBorder="1"/>
    <xf numFmtId="9" fontId="5" fillId="0" borderId="30" xfId="0" applyNumberFormat="1" applyFont="1" applyFill="1" applyBorder="1"/>
    <xf numFmtId="0" fontId="16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5" fillId="0" borderId="0" xfId="0" applyFont="1"/>
    <xf numFmtId="0" fontId="24" fillId="0" borderId="0" xfId="0" applyFont="1"/>
    <xf numFmtId="9" fontId="5" fillId="0" borderId="44" xfId="0" applyNumberFormat="1" applyFont="1" applyFill="1" applyBorder="1"/>
    <xf numFmtId="9" fontId="8" fillId="0" borderId="14" xfId="0" applyNumberFormat="1" applyFont="1" applyFill="1" applyBorder="1"/>
    <xf numFmtId="9" fontId="8" fillId="0" borderId="44" xfId="0" applyNumberFormat="1" applyFont="1" applyFill="1" applyBorder="1"/>
    <xf numFmtId="9" fontId="8" fillId="0" borderId="9" xfId="0" applyNumberFormat="1" applyFont="1" applyFill="1" applyBorder="1"/>
    <xf numFmtId="9" fontId="3" fillId="0" borderId="3" xfId="0" applyNumberFormat="1" applyFont="1" applyFill="1" applyBorder="1"/>
    <xf numFmtId="0" fontId="7" fillId="0" borderId="45" xfId="0" applyFont="1" applyFill="1" applyBorder="1"/>
    <xf numFmtId="9" fontId="7" fillId="0" borderId="31" xfId="0" applyNumberFormat="1" applyFont="1" applyFill="1" applyBorder="1"/>
    <xf numFmtId="9" fontId="5" fillId="0" borderId="12" xfId="2" applyFont="1" applyFill="1" applyBorder="1"/>
    <xf numFmtId="0" fontId="0" fillId="0" borderId="0" xfId="0" applyNumberFormat="1"/>
    <xf numFmtId="0" fontId="2" fillId="0" borderId="37" xfId="0" applyFont="1" applyFill="1" applyBorder="1" applyAlignment="1"/>
    <xf numFmtId="0" fontId="0" fillId="0" borderId="38" xfId="0" applyBorder="1" applyAlignment="1"/>
    <xf numFmtId="0" fontId="30" fillId="0" borderId="0" xfId="0" applyFont="1"/>
    <xf numFmtId="9" fontId="17" fillId="0" borderId="36" xfId="2" applyFont="1" applyFill="1" applyBorder="1"/>
    <xf numFmtId="9" fontId="17" fillId="0" borderId="12" xfId="2" applyFont="1" applyFill="1" applyBorder="1"/>
    <xf numFmtId="9" fontId="6" fillId="3" borderId="12" xfId="2" applyFont="1" applyFill="1" applyBorder="1"/>
    <xf numFmtId="0" fontId="5" fillId="0" borderId="58" xfId="0" applyFont="1" applyBorder="1"/>
    <xf numFmtId="0" fontId="5" fillId="0" borderId="18" xfId="0" applyFont="1" applyBorder="1"/>
    <xf numFmtId="0" fontId="2" fillId="0" borderId="31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0" fillId="0" borderId="41" xfId="0" applyNumberFormat="1" applyBorder="1"/>
    <xf numFmtId="0" fontId="0" fillId="0" borderId="14" xfId="0" applyNumberFormat="1" applyBorder="1"/>
    <xf numFmtId="0" fontId="0" fillId="0" borderId="62" xfId="0" applyNumberFormat="1" applyBorder="1"/>
    <xf numFmtId="0" fontId="6" fillId="0" borderId="9" xfId="0" applyFont="1" applyBorder="1" applyAlignment="1">
      <alignment wrapText="1"/>
    </xf>
    <xf numFmtId="0" fontId="8" fillId="6" borderId="2" xfId="0" applyFont="1" applyFill="1" applyBorder="1"/>
    <xf numFmtId="0" fontId="6" fillId="0" borderId="33" xfId="0" applyFont="1" applyBorder="1" applyAlignment="1">
      <alignment wrapText="1"/>
    </xf>
    <xf numFmtId="0" fontId="0" fillId="0" borderId="32" xfId="0" applyNumberFormat="1" applyBorder="1"/>
    <xf numFmtId="0" fontId="8" fillId="6" borderId="3" xfId="0" applyFont="1" applyFill="1" applyBorder="1"/>
    <xf numFmtId="9" fontId="6" fillId="3" borderId="30" xfId="2" applyFont="1" applyFill="1" applyBorder="1"/>
    <xf numFmtId="9" fontId="8" fillId="6" borderId="31" xfId="2" applyFont="1" applyFill="1" applyBorder="1"/>
    <xf numFmtId="9" fontId="8" fillId="6" borderId="6" xfId="2" applyFont="1" applyFill="1" applyBorder="1"/>
    <xf numFmtId="0" fontId="6" fillId="3" borderId="35" xfId="0" applyFont="1" applyFill="1" applyBorder="1"/>
    <xf numFmtId="9" fontId="5" fillId="0" borderId="44" xfId="2" applyFont="1" applyFill="1" applyBorder="1"/>
    <xf numFmtId="0" fontId="6" fillId="3" borderId="14" xfId="0" applyFont="1" applyFill="1" applyBorder="1"/>
    <xf numFmtId="0" fontId="6" fillId="3" borderId="62" xfId="0" applyFont="1" applyFill="1" applyBorder="1"/>
    <xf numFmtId="9" fontId="5" fillId="0" borderId="47" xfId="2" applyFont="1" applyFill="1" applyBorder="1"/>
    <xf numFmtId="9" fontId="5" fillId="0" borderId="52" xfId="2" applyFont="1" applyFill="1" applyBorder="1"/>
    <xf numFmtId="0" fontId="0" fillId="0" borderId="43" xfId="0" applyNumberFormat="1" applyBorder="1"/>
    <xf numFmtId="9" fontId="8" fillId="6" borderId="61" xfId="2" applyFont="1" applyFill="1" applyBorder="1"/>
    <xf numFmtId="9" fontId="5" fillId="0" borderId="27" xfId="2" applyFont="1" applyFill="1" applyBorder="1"/>
    <xf numFmtId="0" fontId="0" fillId="0" borderId="53" xfId="0" applyNumberFormat="1" applyBorder="1"/>
    <xf numFmtId="9" fontId="5" fillId="0" borderId="54" xfId="2" applyFont="1" applyFill="1" applyBorder="1"/>
    <xf numFmtId="9" fontId="8" fillId="0" borderId="27" xfId="2" applyFont="1" applyFill="1" applyBorder="1"/>
    <xf numFmtId="9" fontId="8" fillId="0" borderId="44" xfId="2" applyFont="1" applyFill="1" applyBorder="1"/>
    <xf numFmtId="9" fontId="8" fillId="0" borderId="47" xfId="2" applyFont="1" applyFill="1" applyBorder="1"/>
    <xf numFmtId="0" fontId="6" fillId="3" borderId="41" xfId="0" applyFont="1" applyFill="1" applyBorder="1"/>
    <xf numFmtId="0" fontId="5" fillId="0" borderId="8" xfId="0" applyFont="1" applyBorder="1"/>
    <xf numFmtId="0" fontId="6" fillId="0" borderId="20" xfId="0" applyFont="1" applyBorder="1" applyAlignment="1">
      <alignment wrapText="1"/>
    </xf>
    <xf numFmtId="0" fontId="2" fillId="0" borderId="60" xfId="0" applyFont="1" applyFill="1" applyBorder="1" applyAlignment="1">
      <alignment horizontal="center"/>
    </xf>
    <xf numFmtId="9" fontId="5" fillId="0" borderId="50" xfId="2" applyFont="1" applyFill="1" applyBorder="1"/>
    <xf numFmtId="0" fontId="6" fillId="6" borderId="32" xfId="0" applyFont="1" applyFill="1" applyBorder="1"/>
    <xf numFmtId="9" fontId="6" fillId="6" borderId="12" xfId="2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9" fontId="5" fillId="6" borderId="4" xfId="2" applyFont="1" applyFill="1" applyBorder="1"/>
    <xf numFmtId="0" fontId="6" fillId="6" borderId="4" xfId="0" applyFont="1" applyFill="1" applyBorder="1"/>
    <xf numFmtId="9" fontId="5" fillId="6" borderId="31" xfId="2" applyFont="1" applyFill="1" applyBorder="1"/>
    <xf numFmtId="9" fontId="5" fillId="6" borderId="6" xfId="2" applyFont="1" applyFill="1" applyBorder="1"/>
    <xf numFmtId="0" fontId="6" fillId="6" borderId="59" xfId="0" applyFont="1" applyFill="1" applyBorder="1"/>
    <xf numFmtId="0" fontId="0" fillId="0" borderId="51" xfId="0" applyNumberFormat="1" applyBorder="1"/>
    <xf numFmtId="0" fontId="2" fillId="0" borderId="39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1" fontId="8" fillId="3" borderId="7" xfId="0" applyNumberFormat="1" applyFont="1" applyFill="1" applyBorder="1"/>
    <xf numFmtId="1" fontId="8" fillId="0" borderId="62" xfId="2" applyNumberFormat="1" applyFont="1" applyFill="1" applyBorder="1"/>
    <xf numFmtId="9" fontId="8" fillId="0" borderId="13" xfId="2" applyFont="1" applyFill="1" applyBorder="1"/>
    <xf numFmtId="1" fontId="8" fillId="0" borderId="35" xfId="2" applyNumberFormat="1" applyFont="1" applyFill="1" applyBorder="1"/>
    <xf numFmtId="9" fontId="8" fillId="0" borderId="12" xfId="2" applyFont="1" applyFill="1" applyBorder="1"/>
    <xf numFmtId="9" fontId="8" fillId="0" borderId="13" xfId="0" applyNumberFormat="1" applyFont="1" applyFill="1" applyBorder="1"/>
    <xf numFmtId="9" fontId="8" fillId="0" borderId="12" xfId="0" applyNumberFormat="1" applyFont="1" applyFill="1" applyBorder="1"/>
    <xf numFmtId="0" fontId="0" fillId="0" borderId="34" xfId="0" applyNumberFormat="1" applyBorder="1"/>
    <xf numFmtId="1" fontId="8" fillId="0" borderId="43" xfId="0" applyNumberFormat="1" applyFont="1" applyFill="1" applyBorder="1"/>
    <xf numFmtId="1" fontId="8" fillId="0" borderId="62" xfId="0" applyNumberFormat="1" applyFont="1" applyFill="1" applyBorder="1"/>
    <xf numFmtId="1" fontId="8" fillId="0" borderId="14" xfId="0" applyNumberFormat="1" applyFont="1" applyFill="1" applyBorder="1"/>
    <xf numFmtId="9" fontId="8" fillId="0" borderId="27" xfId="0" applyNumberFormat="1" applyFont="1" applyFill="1" applyBorder="1"/>
    <xf numFmtId="1" fontId="8" fillId="0" borderId="51" xfId="0" applyNumberFormat="1" applyFont="1" applyFill="1" applyBorder="1"/>
    <xf numFmtId="9" fontId="8" fillId="0" borderId="52" xfId="2" applyFont="1" applyFill="1" applyBorder="1"/>
    <xf numFmtId="0" fontId="0" fillId="0" borderId="57" xfId="0" applyNumberFormat="1" applyBorder="1"/>
    <xf numFmtId="0" fontId="6" fillId="0" borderId="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8" fillId="0" borderId="54" xfId="2" applyFont="1" applyFill="1" applyBorder="1"/>
    <xf numFmtId="0" fontId="6" fillId="0" borderId="7" xfId="0" applyFont="1" applyFill="1" applyBorder="1" applyAlignment="1">
      <alignment horizontal="center"/>
    </xf>
    <xf numFmtId="1" fontId="8" fillId="0" borderId="57" xfId="2" applyNumberFormat="1" applyFont="1" applyFill="1" applyBorder="1"/>
    <xf numFmtId="9" fontId="8" fillId="0" borderId="49" xfId="0" applyNumberFormat="1" applyFont="1" applyFill="1" applyBorder="1"/>
    <xf numFmtId="9" fontId="8" fillId="0" borderId="49" xfId="2" applyFont="1" applyFill="1" applyBorder="1"/>
    <xf numFmtId="9" fontId="5" fillId="0" borderId="49" xfId="0" applyNumberFormat="1" applyFont="1" applyFill="1" applyBorder="1"/>
    <xf numFmtId="1" fontId="8" fillId="3" borderId="5" xfId="0" applyNumberFormat="1" applyFont="1" applyFill="1" applyBorder="1"/>
    <xf numFmtId="9" fontId="8" fillId="3" borderId="31" xfId="2" applyFont="1" applyFill="1" applyBorder="1"/>
    <xf numFmtId="1" fontId="8" fillId="3" borderId="10" xfId="0" applyNumberFormat="1" applyFont="1" applyFill="1" applyBorder="1"/>
    <xf numFmtId="1" fontId="8" fillId="3" borderId="31" xfId="0" applyNumberFormat="1" applyFont="1" applyFill="1" applyBorder="1"/>
    <xf numFmtId="1" fontId="8" fillId="0" borderId="32" xfId="0" applyNumberFormat="1" applyFont="1" applyFill="1" applyBorder="1"/>
    <xf numFmtId="1" fontId="8" fillId="0" borderId="57" xfId="0" applyNumberFormat="1" applyFont="1" applyFill="1" applyBorder="1"/>
    <xf numFmtId="1" fontId="8" fillId="0" borderId="41" xfId="2" applyNumberFormat="1" applyFont="1" applyFill="1" applyBorder="1"/>
    <xf numFmtId="0" fontId="0" fillId="0" borderId="17" xfId="0" applyNumberFormat="1" applyBorder="1"/>
    <xf numFmtId="0" fontId="6" fillId="0" borderId="6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33" xfId="0" applyFont="1" applyFill="1" applyBorder="1"/>
    <xf numFmtId="0" fontId="6" fillId="0" borderId="20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7" fillId="0" borderId="20" xfId="0" applyFont="1" applyBorder="1"/>
    <xf numFmtId="0" fontId="5" fillId="0" borderId="9" xfId="0" applyFont="1" applyBorder="1"/>
    <xf numFmtId="0" fontId="5" fillId="0" borderId="33" xfId="0" applyFont="1" applyBorder="1"/>
    <xf numFmtId="0" fontId="16" fillId="0" borderId="8" xfId="0" applyFont="1" applyFill="1" applyBorder="1"/>
    <xf numFmtId="0" fontId="17" fillId="0" borderId="64" xfId="0" applyFont="1" applyFill="1" applyBorder="1"/>
    <xf numFmtId="0" fontId="16" fillId="0" borderId="26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wrapText="1"/>
    </xf>
    <xf numFmtId="0" fontId="16" fillId="0" borderId="9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9" fontId="17" fillId="0" borderId="25" xfId="2" applyFont="1" applyFill="1" applyBorder="1"/>
    <xf numFmtId="9" fontId="16" fillId="0" borderId="4" xfId="2" applyFont="1" applyFill="1" applyBorder="1"/>
    <xf numFmtId="0" fontId="0" fillId="0" borderId="36" xfId="0" applyNumberFormat="1" applyBorder="1"/>
    <xf numFmtId="9" fontId="17" fillId="0" borderId="39" xfId="2" applyFont="1" applyFill="1" applyBorder="1"/>
    <xf numFmtId="1" fontId="17" fillId="0" borderId="25" xfId="2" applyNumberFormat="1" applyFont="1" applyFill="1" applyBorder="1"/>
    <xf numFmtId="1" fontId="16" fillId="0" borderId="4" xfId="2" applyNumberFormat="1" applyFont="1" applyFill="1" applyBorder="1"/>
    <xf numFmtId="9" fontId="17" fillId="0" borderId="25" xfId="0" applyNumberFormat="1" applyFont="1" applyFill="1" applyBorder="1"/>
    <xf numFmtId="9" fontId="16" fillId="0" borderId="4" xfId="0" applyNumberFormat="1" applyFont="1" applyFill="1" applyBorder="1"/>
    <xf numFmtId="0" fontId="16" fillId="0" borderId="10" xfId="0" applyFont="1" applyFill="1" applyBorder="1"/>
    <xf numFmtId="0" fontId="16" fillId="0" borderId="65" xfId="0" applyFont="1" applyFill="1" applyBorder="1" applyAlignment="1">
      <alignment horizontal="center"/>
    </xf>
    <xf numFmtId="9" fontId="17" fillId="0" borderId="44" xfId="2" applyFont="1" applyFill="1" applyBorder="1"/>
    <xf numFmtId="9" fontId="17" fillId="0" borderId="52" xfId="2" applyFont="1" applyFill="1" applyBorder="1"/>
    <xf numFmtId="1" fontId="17" fillId="0" borderId="62" xfId="2" applyNumberFormat="1" applyFont="1" applyFill="1" applyBorder="1"/>
    <xf numFmtId="1" fontId="17" fillId="0" borderId="14" xfId="2" applyNumberFormat="1" applyFont="1" applyFill="1" applyBorder="1"/>
    <xf numFmtId="0" fontId="16" fillId="0" borderId="58" xfId="0" applyFont="1" applyFill="1" applyBorder="1" applyAlignment="1">
      <alignment horizontal="center"/>
    </xf>
    <xf numFmtId="9" fontId="17" fillId="0" borderId="24" xfId="2" applyFont="1" applyFill="1" applyBorder="1"/>
    <xf numFmtId="0" fontId="16" fillId="0" borderId="4" xfId="0" applyFont="1" applyFill="1" applyBorder="1" applyAlignment="1">
      <alignment horizontal="center"/>
    </xf>
    <xf numFmtId="0" fontId="0" fillId="0" borderId="24" xfId="0" applyNumberFormat="1" applyBorder="1"/>
    <xf numFmtId="1" fontId="17" fillId="0" borderId="42" xfId="2" applyNumberFormat="1" applyFont="1" applyFill="1" applyBorder="1"/>
    <xf numFmtId="9" fontId="17" fillId="0" borderId="54" xfId="2" applyFont="1" applyFill="1" applyBorder="1"/>
    <xf numFmtId="9" fontId="17" fillId="0" borderId="42" xfId="2" applyFont="1" applyFill="1" applyBorder="1"/>
    <xf numFmtId="0" fontId="0" fillId="0" borderId="42" xfId="0" applyNumberFormat="1" applyBorder="1"/>
    <xf numFmtId="0" fontId="16" fillId="0" borderId="3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1" fontId="17" fillId="0" borderId="24" xfId="2" applyNumberFormat="1" applyFont="1" applyFill="1" applyBorder="1"/>
    <xf numFmtId="0" fontId="16" fillId="0" borderId="60" xfId="0" applyFont="1" applyFill="1" applyBorder="1" applyAlignment="1">
      <alignment horizontal="center"/>
    </xf>
    <xf numFmtId="9" fontId="17" fillId="0" borderId="49" xfId="2" applyFont="1" applyFill="1" applyBorder="1"/>
    <xf numFmtId="1" fontId="17" fillId="0" borderId="51" xfId="2" applyNumberFormat="1" applyFont="1" applyFill="1" applyBorder="1"/>
    <xf numFmtId="1" fontId="17" fillId="0" borderId="32" xfId="2" applyNumberFormat="1" applyFont="1" applyFill="1" applyBorder="1"/>
    <xf numFmtId="1" fontId="16" fillId="0" borderId="3" xfId="0" applyNumberFormat="1" applyFont="1" applyFill="1" applyBorder="1"/>
    <xf numFmtId="9" fontId="17" fillId="0" borderId="27" xfId="2" applyFont="1" applyFill="1" applyBorder="1"/>
    <xf numFmtId="9" fontId="17" fillId="0" borderId="31" xfId="2" applyFont="1" applyFill="1" applyBorder="1"/>
    <xf numFmtId="1" fontId="17" fillId="0" borderId="36" xfId="2" applyNumberFormat="1" applyFont="1" applyFill="1" applyBorder="1"/>
    <xf numFmtId="0" fontId="0" fillId="0" borderId="25" xfId="0" applyNumberFormat="1" applyBorder="1"/>
    <xf numFmtId="0" fontId="18" fillId="0" borderId="0" xfId="0" applyFont="1" applyBorder="1"/>
    <xf numFmtId="0" fontId="17" fillId="0" borderId="69" xfId="0" applyFont="1" applyFill="1" applyBorder="1"/>
    <xf numFmtId="0" fontId="16" fillId="0" borderId="1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67" xfId="0" applyFont="1" applyFill="1" applyBorder="1"/>
    <xf numFmtId="0" fontId="16" fillId="0" borderId="20" xfId="0" applyFont="1" applyFill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9" fontId="6" fillId="2" borderId="20" xfId="2" applyFont="1" applyFill="1" applyBorder="1" applyAlignment="1">
      <alignment horizontal="center"/>
    </xf>
    <xf numFmtId="1" fontId="24" fillId="4" borderId="9" xfId="2" applyNumberFormat="1" applyFont="1" applyFill="1" applyBorder="1"/>
    <xf numFmtId="1" fontId="24" fillId="4" borderId="70" xfId="2" applyNumberFormat="1" applyFont="1" applyFill="1" applyBorder="1"/>
    <xf numFmtId="0" fontId="24" fillId="4" borderId="9" xfId="0" applyFont="1" applyFill="1" applyBorder="1"/>
    <xf numFmtId="0" fontId="24" fillId="4" borderId="70" xfId="0" applyFont="1" applyFill="1" applyBorder="1"/>
    <xf numFmtId="1" fontId="25" fillId="2" borderId="7" xfId="2" applyNumberFormat="1" applyFont="1" applyFill="1" applyBorder="1"/>
    <xf numFmtId="0" fontId="24" fillId="4" borderId="55" xfId="0" applyFont="1" applyFill="1" applyBorder="1"/>
    <xf numFmtId="0" fontId="26" fillId="0" borderId="29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9" fontId="25" fillId="2" borderId="32" xfId="2" applyFont="1" applyFill="1" applyBorder="1" applyAlignment="1">
      <alignment horizontal="center"/>
    </xf>
    <xf numFmtId="9" fontId="25" fillId="2" borderId="36" xfId="2" applyFont="1" applyFill="1" applyBorder="1" applyAlignment="1">
      <alignment horizontal="center"/>
    </xf>
    <xf numFmtId="9" fontId="25" fillId="2" borderId="25" xfId="2" applyFont="1" applyFill="1" applyBorder="1" applyAlignment="1">
      <alignment horizontal="center"/>
    </xf>
    <xf numFmtId="9" fontId="25" fillId="2" borderId="12" xfId="2" applyFont="1" applyFill="1" applyBorder="1" applyAlignment="1">
      <alignment horizontal="center"/>
    </xf>
    <xf numFmtId="9" fontId="14" fillId="2" borderId="64" xfId="2" applyFont="1" applyFill="1" applyBorder="1" applyAlignment="1">
      <alignment horizontal="center"/>
    </xf>
    <xf numFmtId="1" fontId="24" fillId="4" borderId="20" xfId="2" applyNumberFormat="1" applyFont="1" applyFill="1" applyBorder="1"/>
    <xf numFmtId="9" fontId="14" fillId="2" borderId="32" xfId="2" applyFont="1" applyFill="1" applyBorder="1" applyAlignment="1">
      <alignment horizontal="center"/>
    </xf>
    <xf numFmtId="9" fontId="14" fillId="2" borderId="25" xfId="2" applyFont="1" applyFill="1" applyBorder="1" applyAlignment="1">
      <alignment horizontal="center"/>
    </xf>
    <xf numFmtId="9" fontId="23" fillId="2" borderId="12" xfId="2" applyFont="1" applyFill="1" applyBorder="1" applyAlignment="1">
      <alignment horizontal="center"/>
    </xf>
    <xf numFmtId="0" fontId="0" fillId="0" borderId="58" xfId="0" applyBorder="1"/>
    <xf numFmtId="0" fontId="0" fillId="0" borderId="58" xfId="0" applyFill="1" applyBorder="1"/>
    <xf numFmtId="9" fontId="24" fillId="0" borderId="8" xfId="2" applyFont="1" applyBorder="1"/>
    <xf numFmtId="9" fontId="25" fillId="0" borderId="20" xfId="2" applyFont="1" applyFill="1" applyBorder="1" applyAlignment="1">
      <alignment horizontal="left" wrapText="1"/>
    </xf>
    <xf numFmtId="9" fontId="25" fillId="2" borderId="7" xfId="2" applyFont="1" applyFill="1" applyBorder="1"/>
    <xf numFmtId="9" fontId="12" fillId="0" borderId="56" xfId="2" applyFont="1" applyFill="1" applyBorder="1"/>
    <xf numFmtId="0" fontId="27" fillId="0" borderId="62" xfId="0" applyNumberFormat="1" applyFont="1" applyBorder="1"/>
    <xf numFmtId="9" fontId="7" fillId="0" borderId="39" xfId="0" applyNumberFormat="1" applyFont="1" applyBorder="1"/>
    <xf numFmtId="9" fontId="5" fillId="0" borderId="12" xfId="0" applyNumberFormat="1" applyFont="1" applyFill="1" applyBorder="1"/>
    <xf numFmtId="3" fontId="5" fillId="0" borderId="14" xfId="0" applyNumberFormat="1" applyFont="1" applyFill="1" applyBorder="1"/>
    <xf numFmtId="9" fontId="28" fillId="0" borderId="27" xfId="0" applyNumberFormat="1" applyFont="1" applyFill="1" applyBorder="1"/>
    <xf numFmtId="3" fontId="5" fillId="0" borderId="43" xfId="0" applyNumberFormat="1" applyFont="1" applyFill="1" applyBorder="1"/>
    <xf numFmtId="9" fontId="3" fillId="0" borderId="6" xfId="0" applyNumberFormat="1" applyFont="1" applyFill="1" applyBorder="1"/>
    <xf numFmtId="3" fontId="3" fillId="0" borderId="3" xfId="0" applyNumberFormat="1" applyFont="1" applyFill="1" applyBorder="1"/>
    <xf numFmtId="0" fontId="27" fillId="0" borderId="14" xfId="0" applyNumberFormat="1" applyFont="1" applyBorder="1"/>
    <xf numFmtId="9" fontId="5" fillId="4" borderId="44" xfId="0" applyNumberFormat="1" applyFont="1" applyFill="1" applyBorder="1"/>
    <xf numFmtId="9" fontId="28" fillId="4" borderId="52" xfId="0" applyNumberFormat="1" applyFont="1" applyFill="1" applyBorder="1"/>
    <xf numFmtId="0" fontId="27" fillId="0" borderId="43" xfId="0" applyNumberFormat="1" applyFont="1" applyBorder="1"/>
    <xf numFmtId="9" fontId="3" fillId="0" borderId="46" xfId="0" applyNumberFormat="1" applyFont="1" applyFill="1" applyBorder="1"/>
    <xf numFmtId="9" fontId="5" fillId="4" borderId="13" xfId="0" applyNumberFormat="1" applyFont="1" applyFill="1" applyBorder="1"/>
    <xf numFmtId="9" fontId="28" fillId="4" borderId="27" xfId="0" applyNumberFormat="1" applyFont="1" applyFill="1" applyBorder="1"/>
    <xf numFmtId="3" fontId="3" fillId="0" borderId="59" xfId="0" applyNumberFormat="1" applyFont="1" applyFill="1" applyBorder="1"/>
    <xf numFmtId="0" fontId="27" fillId="0" borderId="35" xfId="0" applyNumberFormat="1" applyFont="1" applyBorder="1"/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/>
    <xf numFmtId="9" fontId="5" fillId="0" borderId="31" xfId="2" applyFont="1" applyFill="1" applyBorder="1"/>
    <xf numFmtId="3" fontId="3" fillId="0" borderId="63" xfId="0" applyNumberFormat="1" applyFont="1" applyFill="1" applyBorder="1"/>
    <xf numFmtId="9" fontId="5" fillId="0" borderId="39" xfId="2" applyFont="1" applyFill="1" applyBorder="1"/>
    <xf numFmtId="9" fontId="5" fillId="0" borderId="30" xfId="2" applyFont="1" applyFill="1" applyBorder="1"/>
    <xf numFmtId="0" fontId="27" fillId="0" borderId="34" xfId="0" applyNumberFormat="1" applyFont="1" applyBorder="1"/>
    <xf numFmtId="3" fontId="3" fillId="0" borderId="45" xfId="0" applyNumberFormat="1" applyFont="1" applyFill="1" applyBorder="1"/>
    <xf numFmtId="3" fontId="5" fillId="0" borderId="62" xfId="0" applyNumberFormat="1" applyFont="1" applyFill="1" applyBorder="1"/>
    <xf numFmtId="3" fontId="5" fillId="0" borderId="34" xfId="0" applyNumberFormat="1" applyFont="1" applyFill="1" applyBorder="1"/>
    <xf numFmtId="9" fontId="3" fillId="0" borderId="7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4" fillId="0" borderId="15" xfId="0" applyFont="1" applyFill="1" applyBorder="1" applyAlignment="1">
      <alignment horizontal="left"/>
    </xf>
    <xf numFmtId="0" fontId="27" fillId="0" borderId="51" xfId="0" applyNumberFormat="1" applyFont="1" applyBorder="1"/>
    <xf numFmtId="9" fontId="5" fillId="4" borderId="50" xfId="2" applyFont="1" applyFill="1" applyBorder="1"/>
    <xf numFmtId="0" fontId="27" fillId="0" borderId="57" xfId="0" applyNumberFormat="1" applyFont="1" applyBorder="1"/>
    <xf numFmtId="3" fontId="5" fillId="0" borderId="57" xfId="0" applyNumberFormat="1" applyFont="1" applyFill="1" applyBorder="1"/>
    <xf numFmtId="9" fontId="5" fillId="0" borderId="49" xfId="2" applyFont="1" applyFill="1" applyBorder="1"/>
    <xf numFmtId="0" fontId="6" fillId="0" borderId="3" xfId="0" applyNumberFormat="1" applyFont="1" applyFill="1" applyBorder="1" applyAlignment="1">
      <alignment horizontal="center"/>
    </xf>
    <xf numFmtId="3" fontId="5" fillId="0" borderId="51" xfId="0" applyNumberFormat="1" applyFont="1" applyFill="1" applyBorder="1"/>
    <xf numFmtId="0" fontId="6" fillId="0" borderId="59" xfId="0" applyFont="1" applyFill="1" applyBorder="1" applyAlignment="1">
      <alignment horizontal="center"/>
    </xf>
    <xf numFmtId="0" fontId="2" fillId="0" borderId="37" xfId="0" applyFont="1" applyFill="1" applyBorder="1"/>
    <xf numFmtId="9" fontId="5" fillId="0" borderId="28" xfId="2" applyFont="1" applyFill="1" applyBorder="1"/>
    <xf numFmtId="9" fontId="5" fillId="0" borderId="42" xfId="2" applyFont="1" applyFill="1" applyBorder="1"/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9" fontId="6" fillId="3" borderId="49" xfId="2" applyFont="1" applyFill="1" applyBorder="1"/>
    <xf numFmtId="0" fontId="0" fillId="4" borderId="51" xfId="0" applyNumberFormat="1" applyFill="1" applyBorder="1"/>
    <xf numFmtId="0" fontId="0" fillId="4" borderId="62" xfId="0" applyNumberFormat="1" applyFill="1" applyBorder="1"/>
    <xf numFmtId="9" fontId="6" fillId="4" borderId="49" xfId="2" applyFont="1" applyFill="1" applyBorder="1"/>
    <xf numFmtId="9" fontId="6" fillId="4" borderId="13" xfId="2" applyFont="1" applyFill="1" applyBorder="1"/>
    <xf numFmtId="9" fontId="6" fillId="4" borderId="12" xfId="2" applyFont="1" applyFill="1" applyBorder="1"/>
    <xf numFmtId="0" fontId="0" fillId="2" borderId="51" xfId="0" applyNumberFormat="1" applyFill="1" applyBorder="1"/>
    <xf numFmtId="0" fontId="2" fillId="4" borderId="45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2" xfId="0" applyFont="1" applyFill="1" applyBorder="1"/>
    <xf numFmtId="9" fontId="7" fillId="0" borderId="40" xfId="2" applyFont="1" applyFill="1" applyBorder="1"/>
    <xf numFmtId="9" fontId="7" fillId="0" borderId="39" xfId="2" applyFont="1" applyFill="1" applyBorder="1"/>
    <xf numFmtId="0" fontId="6" fillId="4" borderId="45" xfId="0" applyFont="1" applyFill="1" applyBorder="1"/>
    <xf numFmtId="9" fontId="6" fillId="4" borderId="39" xfId="2" applyFont="1" applyFill="1" applyBorder="1"/>
    <xf numFmtId="9" fontId="6" fillId="3" borderId="39" xfId="2" applyFont="1" applyFill="1" applyBorder="1"/>
    <xf numFmtId="0" fontId="4" fillId="0" borderId="33" xfId="0" applyFont="1" applyFill="1" applyBorder="1" applyAlignment="1">
      <alignment horizontal="left" wrapText="1"/>
    </xf>
    <xf numFmtId="0" fontId="0" fillId="4" borderId="34" xfId="0" applyNumberFormat="1" applyFill="1" applyBorder="1"/>
    <xf numFmtId="0" fontId="2" fillId="0" borderId="20" xfId="0" applyFont="1" applyFill="1" applyBorder="1"/>
    <xf numFmtId="0" fontId="0" fillId="2" borderId="43" xfId="0" applyNumberFormat="1" applyFill="1" applyBorder="1"/>
    <xf numFmtId="0" fontId="5" fillId="0" borderId="67" xfId="0" applyFont="1" applyFill="1" applyBorder="1"/>
    <xf numFmtId="0" fontId="6" fillId="0" borderId="15" xfId="0" applyFont="1" applyFill="1" applyBorder="1" applyAlignment="1">
      <alignment wrapText="1"/>
    </xf>
    <xf numFmtId="0" fontId="2" fillId="0" borderId="5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64" xfId="0" applyFont="1" applyFill="1" applyBorder="1"/>
    <xf numFmtId="0" fontId="6" fillId="0" borderId="7" xfId="0" applyFont="1" applyFill="1" applyBorder="1"/>
    <xf numFmtId="0" fontId="6" fillId="0" borderId="15" xfId="0" applyFont="1" applyFill="1" applyBorder="1"/>
    <xf numFmtId="9" fontId="24" fillId="0" borderId="11" xfId="2" applyFont="1" applyBorder="1"/>
    <xf numFmtId="9" fontId="24" fillId="0" borderId="2" xfId="2" applyFont="1" applyBorder="1"/>
    <xf numFmtId="9" fontId="24" fillId="5" borderId="2" xfId="2" applyFont="1" applyFill="1" applyBorder="1" applyAlignment="1">
      <alignment horizontal="left" wrapText="1"/>
    </xf>
    <xf numFmtId="9" fontId="25" fillId="0" borderId="33" xfId="2" applyFont="1" applyFill="1" applyBorder="1" applyAlignment="1">
      <alignment horizontal="left" wrapText="1"/>
    </xf>
    <xf numFmtId="1" fontId="32" fillId="0" borderId="9" xfId="2" applyNumberFormat="1" applyFont="1" applyFill="1" applyBorder="1"/>
    <xf numFmtId="9" fontId="32" fillId="0" borderId="13" xfId="2" applyFont="1" applyFill="1" applyBorder="1"/>
    <xf numFmtId="1" fontId="32" fillId="0" borderId="33" xfId="2" applyNumberFormat="1" applyFont="1" applyFill="1" applyBorder="1"/>
    <xf numFmtId="9" fontId="32" fillId="0" borderId="12" xfId="2" applyFont="1" applyFill="1" applyBorder="1"/>
    <xf numFmtId="1" fontId="32" fillId="5" borderId="18" xfId="2" applyNumberFormat="1" applyFont="1" applyFill="1" applyBorder="1"/>
    <xf numFmtId="9" fontId="32" fillId="5" borderId="8" xfId="2" applyFont="1" applyFill="1" applyBorder="1"/>
    <xf numFmtId="9" fontId="32" fillId="5" borderId="2" xfId="2" applyFont="1" applyFill="1" applyBorder="1"/>
    <xf numFmtId="1" fontId="32" fillId="5" borderId="2" xfId="2" applyNumberFormat="1" applyFont="1" applyFill="1" applyBorder="1"/>
    <xf numFmtId="9" fontId="32" fillId="5" borderId="66" xfId="2" applyFont="1" applyFill="1" applyBorder="1"/>
    <xf numFmtId="1" fontId="23" fillId="2" borderId="3" xfId="2" applyNumberFormat="1" applyFont="1" applyFill="1" applyBorder="1"/>
    <xf numFmtId="9" fontId="23" fillId="2" borderId="31" xfId="2" applyFont="1" applyFill="1" applyBorder="1"/>
    <xf numFmtId="9" fontId="23" fillId="2" borderId="69" xfId="2" applyFont="1" applyFill="1" applyBorder="1"/>
    <xf numFmtId="0" fontId="5" fillId="0" borderId="15" xfId="0" applyFont="1" applyFill="1" applyBorder="1"/>
    <xf numFmtId="0" fontId="7" fillId="0" borderId="7" xfId="0" applyFont="1" applyFill="1" applyBorder="1"/>
    <xf numFmtId="0" fontId="31" fillId="0" borderId="7" xfId="0" applyFont="1" applyFill="1" applyBorder="1" applyAlignment="1">
      <alignment horizontal="left"/>
    </xf>
    <xf numFmtId="1" fontId="24" fillId="4" borderId="15" xfId="2" applyNumberFormat="1" applyFont="1" applyFill="1" applyBorder="1"/>
    <xf numFmtId="0" fontId="20" fillId="0" borderId="28" xfId="0" applyFont="1" applyBorder="1" applyAlignment="1">
      <alignment horizontal="left"/>
    </xf>
    <xf numFmtId="0" fontId="24" fillId="0" borderId="41" xfId="0" applyNumberFormat="1" applyFont="1" applyBorder="1"/>
    <xf numFmtId="9" fontId="24" fillId="4" borderId="24" xfId="2" applyFont="1" applyFill="1" applyBorder="1"/>
    <xf numFmtId="0" fontId="24" fillId="0" borderId="42" xfId="0" applyNumberFormat="1" applyFont="1" applyBorder="1"/>
    <xf numFmtId="0" fontId="24" fillId="0" borderId="24" xfId="0" applyNumberFormat="1" applyFont="1" applyBorder="1"/>
    <xf numFmtId="9" fontId="24" fillId="4" borderId="49" xfId="2" applyFont="1" applyFill="1" applyBorder="1"/>
    <xf numFmtId="1" fontId="24" fillId="2" borderId="41" xfId="2" applyNumberFormat="1" applyFont="1" applyFill="1" applyBorder="1"/>
    <xf numFmtId="9" fontId="24" fillId="2" borderId="42" xfId="2" applyFont="1" applyFill="1" applyBorder="1"/>
    <xf numFmtId="1" fontId="24" fillId="2" borderId="49" xfId="2" applyNumberFormat="1" applyFont="1" applyFill="1" applyBorder="1"/>
    <xf numFmtId="0" fontId="24" fillId="0" borderId="57" xfId="0" applyNumberFormat="1" applyFont="1" applyBorder="1"/>
    <xf numFmtId="0" fontId="24" fillId="0" borderId="14" xfId="0" applyNumberFormat="1" applyFont="1" applyBorder="1"/>
    <xf numFmtId="0" fontId="24" fillId="0" borderId="16" xfId="0" applyNumberFormat="1" applyFont="1" applyBorder="1"/>
    <xf numFmtId="0" fontId="24" fillId="0" borderId="62" xfId="0" applyNumberFormat="1" applyFont="1" applyBorder="1"/>
    <xf numFmtId="0" fontId="24" fillId="0" borderId="43" xfId="0" applyNumberFormat="1" applyFont="1" applyBorder="1"/>
    <xf numFmtId="0" fontId="24" fillId="0" borderId="36" xfId="0" applyNumberFormat="1" applyFont="1" applyBorder="1"/>
    <xf numFmtId="0" fontId="24" fillId="0" borderId="25" xfId="0" applyNumberFormat="1" applyFont="1" applyBorder="1"/>
    <xf numFmtId="1" fontId="25" fillId="2" borderId="3" xfId="2" applyNumberFormat="1" applyFont="1" applyFill="1" applyBorder="1"/>
    <xf numFmtId="9" fontId="25" fillId="2" borderId="40" xfId="2" applyFont="1" applyFill="1" applyBorder="1"/>
    <xf numFmtId="1" fontId="25" fillId="2" borderId="40" xfId="2" applyNumberFormat="1" applyFont="1" applyFill="1" applyBorder="1"/>
    <xf numFmtId="1" fontId="25" fillId="2" borderId="4" xfId="2" applyNumberFormat="1" applyFont="1" applyFill="1" applyBorder="1"/>
    <xf numFmtId="9" fontId="25" fillId="2" borderId="4" xfId="2" applyFont="1" applyFill="1" applyBorder="1"/>
    <xf numFmtId="9" fontId="25" fillId="2" borderId="6" xfId="2" applyFont="1" applyFill="1" applyBorder="1"/>
    <xf numFmtId="0" fontId="6" fillId="0" borderId="64" xfId="0" applyFont="1" applyFill="1" applyBorder="1" applyAlignment="1">
      <alignment wrapText="1"/>
    </xf>
    <xf numFmtId="0" fontId="27" fillId="0" borderId="72" xfId="0" applyNumberFormat="1" applyFont="1" applyBorder="1"/>
    <xf numFmtId="0" fontId="7" fillId="0" borderId="59" xfId="0" applyFont="1" applyFill="1" applyBorder="1"/>
    <xf numFmtId="0" fontId="27" fillId="0" borderId="59" xfId="0" applyNumberFormat="1" applyFont="1" applyBorder="1"/>
    <xf numFmtId="0" fontId="6" fillId="3" borderId="5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6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9" fontId="6" fillId="2" borderId="41" xfId="2" applyFont="1" applyFill="1" applyBorder="1" applyAlignment="1">
      <alignment horizontal="center"/>
    </xf>
    <xf numFmtId="9" fontId="6" fillId="2" borderId="42" xfId="2" applyFont="1" applyFill="1" applyBorder="1" applyAlignment="1">
      <alignment horizontal="center"/>
    </xf>
    <xf numFmtId="9" fontId="6" fillId="2" borderId="54" xfId="2" applyFont="1" applyFill="1" applyBorder="1" applyAlignment="1">
      <alignment horizontal="center"/>
    </xf>
    <xf numFmtId="9" fontId="6" fillId="0" borderId="41" xfId="2" applyFont="1" applyFill="1" applyBorder="1" applyAlignment="1">
      <alignment horizontal="center"/>
    </xf>
    <xf numFmtId="9" fontId="6" fillId="0" borderId="42" xfId="2" applyFont="1" applyFill="1" applyBorder="1" applyAlignment="1">
      <alignment horizontal="center"/>
    </xf>
    <xf numFmtId="9" fontId="6" fillId="0" borderId="42" xfId="2" applyFont="1" applyFill="1" applyBorder="1" applyAlignment="1">
      <alignment horizontal="center" wrapText="1"/>
    </xf>
    <xf numFmtId="9" fontId="6" fillId="0" borderId="47" xfId="2" applyFont="1" applyFill="1" applyBorder="1" applyAlignment="1">
      <alignment horizontal="center"/>
    </xf>
    <xf numFmtId="9" fontId="25" fillId="3" borderId="11" xfId="2" applyFont="1" applyFill="1" applyBorder="1" applyAlignment="1">
      <alignment horizontal="center"/>
    </xf>
    <xf numFmtId="9" fontId="25" fillId="3" borderId="56" xfId="2" applyFont="1" applyFill="1" applyBorder="1" applyAlignment="1">
      <alignment horizontal="center"/>
    </xf>
    <xf numFmtId="9" fontId="25" fillId="3" borderId="5" xfId="2" applyFont="1" applyFill="1" applyBorder="1" applyAlignment="1">
      <alignment horizontal="center"/>
    </xf>
    <xf numFmtId="9" fontId="25" fillId="3" borderId="38" xfId="2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38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14"/>
  <sheetViews>
    <sheetView zoomScale="93" zoomScaleNormal="93" workbookViewId="0">
      <selection activeCell="M70" sqref="M70"/>
    </sheetView>
  </sheetViews>
  <sheetFormatPr defaultRowHeight="15"/>
  <cols>
    <col min="1" max="1" width="19.5703125" customWidth="1"/>
    <col min="2" max="2" width="5.425781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8" bestFit="1" customWidth="1"/>
    <col min="12" max="12" width="6.140625" customWidth="1"/>
    <col min="13" max="13" width="8" customWidth="1"/>
    <col min="14" max="14" width="6.140625" customWidth="1"/>
    <col min="15" max="15" width="8" customWidth="1"/>
    <col min="16" max="16" width="6" customWidth="1"/>
    <col min="17" max="17" width="8" customWidth="1"/>
    <col min="18" max="18" width="4.7109375" bestFit="1" customWidth="1"/>
    <col min="19" max="19" width="8" bestFit="1" customWidth="1"/>
    <col min="20" max="63" width="9.140625" style="67"/>
  </cols>
  <sheetData>
    <row r="1" spans="1:19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</row>
    <row r="2" spans="1:19">
      <c r="A2" s="14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6"/>
      <c r="N2" s="17"/>
      <c r="O2" s="17"/>
      <c r="P2" s="17"/>
      <c r="Q2" s="17"/>
      <c r="R2" s="17"/>
      <c r="S2" s="17"/>
    </row>
    <row r="3" spans="1:19" ht="15.75" thickBot="1">
      <c r="A3" s="16" t="s">
        <v>116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</row>
    <row r="4" spans="1:19" ht="15.75" thickBot="1">
      <c r="A4" s="196"/>
      <c r="B4" s="403" t="s">
        <v>0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  <c r="N4" s="17"/>
      <c r="O4" s="17"/>
      <c r="P4" s="17"/>
      <c r="Q4" s="17"/>
      <c r="R4" s="17"/>
      <c r="S4" s="17"/>
    </row>
    <row r="5" spans="1:19" ht="15.75" thickBot="1">
      <c r="A5" s="197"/>
      <c r="B5" s="396" t="s">
        <v>38</v>
      </c>
      <c r="C5" s="402"/>
      <c r="D5" s="398" t="s">
        <v>36</v>
      </c>
      <c r="E5" s="400"/>
      <c r="F5" s="398" t="s">
        <v>35</v>
      </c>
      <c r="G5" s="399"/>
      <c r="H5" s="405" t="s">
        <v>37</v>
      </c>
      <c r="I5" s="406"/>
      <c r="J5" s="405" t="s">
        <v>39</v>
      </c>
      <c r="K5" s="407"/>
      <c r="L5" s="408" t="s">
        <v>16</v>
      </c>
      <c r="M5" s="409"/>
      <c r="N5" s="17"/>
      <c r="O5" s="17"/>
      <c r="P5" s="17"/>
      <c r="Q5" s="17"/>
      <c r="R5" s="17"/>
      <c r="S5" s="17"/>
    </row>
    <row r="6" spans="1:19" ht="15.75" thickBot="1">
      <c r="A6" s="105"/>
      <c r="B6" s="110" t="s">
        <v>50</v>
      </c>
      <c r="C6" s="111" t="s">
        <v>49</v>
      </c>
      <c r="D6" s="110" t="s">
        <v>50</v>
      </c>
      <c r="E6" s="111" t="s">
        <v>49</v>
      </c>
      <c r="F6" s="110" t="s">
        <v>50</v>
      </c>
      <c r="G6" s="111" t="s">
        <v>49</v>
      </c>
      <c r="H6" s="110" t="s">
        <v>50</v>
      </c>
      <c r="I6" s="109" t="s">
        <v>49</v>
      </c>
      <c r="J6" s="110" t="s">
        <v>50</v>
      </c>
      <c r="K6" s="106" t="s">
        <v>49</v>
      </c>
      <c r="L6" s="107" t="s">
        <v>50</v>
      </c>
      <c r="M6" s="108" t="s">
        <v>49</v>
      </c>
      <c r="N6" s="17"/>
      <c r="O6" s="17"/>
      <c r="P6" s="17"/>
      <c r="Q6" s="17"/>
      <c r="R6" s="17"/>
      <c r="S6" s="17"/>
    </row>
    <row r="7" spans="1:19">
      <c r="A7" s="112" t="s">
        <v>51</v>
      </c>
      <c r="B7" s="113">
        <v>4</v>
      </c>
      <c r="C7" s="137">
        <f>B7/B13</f>
        <v>2.8129395218002813E-3</v>
      </c>
      <c r="D7" s="113">
        <v>6</v>
      </c>
      <c r="E7" s="134">
        <f>D7/D13</f>
        <v>5.1413881748071976E-3</v>
      </c>
      <c r="F7" s="133"/>
      <c r="G7" s="128">
        <f>F7/F13</f>
        <v>0</v>
      </c>
      <c r="H7" s="113">
        <v>6</v>
      </c>
      <c r="I7" s="128">
        <f>H7/H13</f>
        <v>4.3891733723482075E-3</v>
      </c>
      <c r="J7" s="113">
        <v>12</v>
      </c>
      <c r="K7" s="128">
        <f>J7/J13</f>
        <v>2.037351443123939E-2</v>
      </c>
      <c r="L7" s="138">
        <f>SUM(B7,D7,F7,H7,J7)</f>
        <v>28</v>
      </c>
      <c r="M7" s="18">
        <f>L7/L13</f>
        <v>5.9995714591814867E-3</v>
      </c>
      <c r="N7" s="17"/>
      <c r="O7" s="17"/>
      <c r="P7" s="17"/>
      <c r="Q7" s="17"/>
      <c r="R7" s="17"/>
      <c r="S7" s="17"/>
    </row>
    <row r="8" spans="1:19" ht="28.5" customHeight="1">
      <c r="A8" s="66" t="s">
        <v>52</v>
      </c>
      <c r="B8" s="114">
        <v>137</v>
      </c>
      <c r="C8" s="136">
        <f>B8/B13</f>
        <v>9.6343178621659628E-2</v>
      </c>
      <c r="D8" s="114">
        <v>353</v>
      </c>
      <c r="E8" s="82">
        <f>D8/D13</f>
        <v>0.30248500428449016</v>
      </c>
      <c r="F8" s="115">
        <v>20</v>
      </c>
      <c r="G8" s="125">
        <f>F8/F13</f>
        <v>0.16393442622950818</v>
      </c>
      <c r="H8" s="114">
        <v>236</v>
      </c>
      <c r="I8" s="125">
        <f>H8/H13</f>
        <v>0.17264081931236283</v>
      </c>
      <c r="J8" s="114">
        <v>233</v>
      </c>
      <c r="K8" s="82">
        <f>J8/J13</f>
        <v>0.39558573853989815</v>
      </c>
      <c r="L8" s="127">
        <f t="shared" ref="L8:L13" si="0">SUM(B8,D8,F8,H8,J8)</f>
        <v>979</v>
      </c>
      <c r="M8" s="18">
        <f>L8/L13</f>
        <v>0.20977073066209556</v>
      </c>
      <c r="N8" s="17"/>
      <c r="O8" s="17"/>
      <c r="P8" s="17"/>
      <c r="Q8" s="17"/>
      <c r="R8" s="17"/>
      <c r="S8" s="17"/>
    </row>
    <row r="9" spans="1:19" ht="30">
      <c r="A9" s="66" t="s">
        <v>53</v>
      </c>
      <c r="B9" s="114">
        <v>421</v>
      </c>
      <c r="C9" s="136">
        <f>B9/B13</f>
        <v>0.29606188466947958</v>
      </c>
      <c r="D9" s="114">
        <v>346</v>
      </c>
      <c r="E9" s="125">
        <f>D9/D13</f>
        <v>0.29648671808054844</v>
      </c>
      <c r="F9" s="114">
        <v>34</v>
      </c>
      <c r="G9" s="82">
        <f>F9/F13</f>
        <v>0.27868852459016391</v>
      </c>
      <c r="H9" s="115">
        <v>480</v>
      </c>
      <c r="I9" s="82">
        <f>H9/H13</f>
        <v>0.3511338697878566</v>
      </c>
      <c r="J9" s="115">
        <v>144</v>
      </c>
      <c r="K9" s="125">
        <f>J9/J13</f>
        <v>0.24448217317487267</v>
      </c>
      <c r="L9" s="126">
        <f t="shared" si="0"/>
        <v>1425</v>
      </c>
      <c r="M9" s="18">
        <f>L9/L13</f>
        <v>0.30533533319048639</v>
      </c>
      <c r="N9" s="17"/>
      <c r="O9" s="17"/>
      <c r="P9" s="17"/>
      <c r="Q9" s="17"/>
      <c r="R9" s="17"/>
      <c r="S9" s="17"/>
    </row>
    <row r="10" spans="1:19" ht="45">
      <c r="A10" s="116" t="s">
        <v>54</v>
      </c>
      <c r="B10" s="115">
        <v>129</v>
      </c>
      <c r="C10" s="136">
        <f>B10/B13</f>
        <v>9.0717299578059074E-2</v>
      </c>
      <c r="D10" s="114">
        <v>106</v>
      </c>
      <c r="E10" s="125">
        <f>D10/D13</f>
        <v>9.0831191088260502E-2</v>
      </c>
      <c r="F10" s="114">
        <v>13</v>
      </c>
      <c r="G10" s="125">
        <f>F10/F13</f>
        <v>0.10655737704918032</v>
      </c>
      <c r="H10" s="114">
        <v>109</v>
      </c>
      <c r="I10" s="82">
        <f>H10/H13</f>
        <v>7.9736649597659109E-2</v>
      </c>
      <c r="J10" s="115">
        <v>42</v>
      </c>
      <c r="K10" s="82">
        <f>J10/J13</f>
        <v>7.1307300509337868E-2</v>
      </c>
      <c r="L10" s="127">
        <f t="shared" si="0"/>
        <v>399</v>
      </c>
      <c r="M10" s="18">
        <f>L10/L13</f>
        <v>8.549389329333619E-2</v>
      </c>
      <c r="N10" s="17"/>
      <c r="O10" s="17"/>
      <c r="P10" s="17"/>
      <c r="Q10" s="17"/>
      <c r="R10" s="17"/>
      <c r="S10" s="17"/>
    </row>
    <row r="11" spans="1:19" ht="30">
      <c r="A11" s="116" t="s">
        <v>55</v>
      </c>
      <c r="B11" s="115">
        <v>134</v>
      </c>
      <c r="C11" s="136">
        <f>B11/B13</f>
        <v>9.4233473980309429E-2</v>
      </c>
      <c r="D11" s="114">
        <v>74</v>
      </c>
      <c r="E11" s="125">
        <f>D11/D13</f>
        <v>6.3410454155955448E-2</v>
      </c>
      <c r="F11" s="114">
        <v>10</v>
      </c>
      <c r="G11" s="125">
        <f>F11/F13</f>
        <v>8.1967213114754092E-2</v>
      </c>
      <c r="H11" s="114">
        <v>97</v>
      </c>
      <c r="I11" s="125">
        <f>H11/H13</f>
        <v>7.0958302852962687E-2</v>
      </c>
      <c r="J11" s="114">
        <v>14</v>
      </c>
      <c r="K11" s="125">
        <f>J11/J13</f>
        <v>2.3769100169779286E-2</v>
      </c>
      <c r="L11" s="126">
        <f t="shared" si="0"/>
        <v>329</v>
      </c>
      <c r="M11" s="18">
        <f>L11/L13</f>
        <v>7.0494964645382477E-2</v>
      </c>
      <c r="N11" s="17"/>
      <c r="O11" s="17"/>
      <c r="P11" s="17"/>
      <c r="Q11" s="17"/>
      <c r="R11" s="17"/>
      <c r="S11" s="17"/>
    </row>
    <row r="12" spans="1:19" ht="30.75" thickBot="1">
      <c r="A12" s="118" t="s">
        <v>56</v>
      </c>
      <c r="B12" s="119">
        <v>597</v>
      </c>
      <c r="C12" s="135">
        <f>B12/B13</f>
        <v>0.41983122362869196</v>
      </c>
      <c r="D12" s="130">
        <v>282</v>
      </c>
      <c r="E12" s="132">
        <f>D12/D13</f>
        <v>0.2416452442159383</v>
      </c>
      <c r="F12" s="130">
        <v>45</v>
      </c>
      <c r="G12" s="132">
        <f>F12/F13</f>
        <v>0.36885245901639346</v>
      </c>
      <c r="H12" s="130">
        <v>439</v>
      </c>
      <c r="I12" s="129">
        <f>H12/H13</f>
        <v>0.32114118507681055</v>
      </c>
      <c r="J12" s="130">
        <v>144</v>
      </c>
      <c r="K12" s="96">
        <f>J12/J13</f>
        <v>0.24448217317487267</v>
      </c>
      <c r="L12" s="124">
        <f t="shared" si="0"/>
        <v>1507</v>
      </c>
      <c r="M12" s="121">
        <f>L12/L13</f>
        <v>0.3229055067495179</v>
      </c>
      <c r="N12" s="17"/>
      <c r="O12" s="17"/>
      <c r="P12" s="17"/>
      <c r="Q12" s="17"/>
      <c r="R12" s="17"/>
      <c r="S12" s="17"/>
    </row>
    <row r="13" spans="1:19" ht="15.75" thickBot="1">
      <c r="A13" s="117" t="s">
        <v>16</v>
      </c>
      <c r="B13" s="120">
        <f>SUM(B7:B12)</f>
        <v>1422</v>
      </c>
      <c r="C13" s="123">
        <f>B13/B13</f>
        <v>1</v>
      </c>
      <c r="D13" s="120">
        <f>SUM(D7:D12)</f>
        <v>1167</v>
      </c>
      <c r="E13" s="123">
        <f>D13/D13</f>
        <v>1</v>
      </c>
      <c r="F13" s="120">
        <f>SUM(F7:F12)</f>
        <v>122</v>
      </c>
      <c r="G13" s="123">
        <f>F13/F13</f>
        <v>1</v>
      </c>
      <c r="H13" s="120">
        <f>SUM(H7:H12)</f>
        <v>1367</v>
      </c>
      <c r="I13" s="131">
        <f>H13/H13</f>
        <v>1</v>
      </c>
      <c r="J13" s="120">
        <f>SUM(J7:J12)</f>
        <v>589</v>
      </c>
      <c r="K13" s="123">
        <f>J13/J13</f>
        <v>1</v>
      </c>
      <c r="L13" s="120">
        <f t="shared" si="0"/>
        <v>4667</v>
      </c>
      <c r="M13" s="122">
        <f>L13/L13</f>
        <v>1</v>
      </c>
      <c r="N13" s="17"/>
      <c r="O13" s="17"/>
      <c r="P13" s="17"/>
      <c r="Q13" s="17"/>
      <c r="R13" s="17"/>
      <c r="S13" s="17"/>
    </row>
    <row r="14" spans="1:19" ht="9" customHeight="1">
      <c r="A14" s="17"/>
      <c r="B14" s="17"/>
      <c r="C14" s="17"/>
      <c r="D14" s="17"/>
      <c r="E14" s="17"/>
      <c r="F14" s="17"/>
      <c r="G14" s="104"/>
      <c r="H14" s="17"/>
      <c r="I14" s="104"/>
      <c r="J14" s="17"/>
      <c r="K14" s="104"/>
      <c r="L14" s="17"/>
      <c r="M14" s="17"/>
      <c r="N14" s="17"/>
      <c r="O14" s="17"/>
      <c r="P14" s="17"/>
      <c r="Q14" s="17"/>
      <c r="R14" s="17"/>
      <c r="S14" s="17"/>
    </row>
    <row r="15" spans="1:19">
      <c r="A15" s="16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</row>
    <row r="16" spans="1:19">
      <c r="A16" s="14" t="s">
        <v>61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</row>
    <row r="17" spans="1:19" ht="15.75" thickBot="1">
      <c r="A17" s="16" t="s">
        <v>116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</row>
    <row r="18" spans="1:19" ht="15.75" thickBot="1">
      <c r="A18" s="196"/>
      <c r="B18" s="403" t="s">
        <v>60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4"/>
      <c r="N18" s="17"/>
      <c r="O18" s="17"/>
      <c r="P18" s="17"/>
      <c r="Q18" s="17"/>
      <c r="R18" s="17"/>
      <c r="S18" s="17"/>
    </row>
    <row r="19" spans="1:19" ht="15.75" thickBot="1">
      <c r="A19" s="139"/>
      <c r="B19" s="396" t="s">
        <v>38</v>
      </c>
      <c r="C19" s="402"/>
      <c r="D19" s="398" t="s">
        <v>36</v>
      </c>
      <c r="E19" s="400"/>
      <c r="F19" s="405" t="s">
        <v>35</v>
      </c>
      <c r="G19" s="407"/>
      <c r="H19" s="399" t="s">
        <v>37</v>
      </c>
      <c r="I19" s="399"/>
      <c r="J19" s="398" t="s">
        <v>39</v>
      </c>
      <c r="K19" s="400"/>
      <c r="L19" s="410" t="s">
        <v>16</v>
      </c>
      <c r="M19" s="411"/>
      <c r="N19" s="17"/>
      <c r="O19" s="17"/>
      <c r="P19" s="17"/>
      <c r="Q19" s="17"/>
      <c r="R19" s="17"/>
      <c r="S19" s="17"/>
    </row>
    <row r="20" spans="1:19" ht="15.75" thickBot="1">
      <c r="A20" s="198"/>
      <c r="B20" s="141" t="s">
        <v>48</v>
      </c>
      <c r="C20" s="111" t="s">
        <v>49</v>
      </c>
      <c r="D20" s="110" t="s">
        <v>50</v>
      </c>
      <c r="E20" s="109" t="s">
        <v>49</v>
      </c>
      <c r="F20" s="110" t="s">
        <v>50</v>
      </c>
      <c r="G20" s="106" t="s">
        <v>49</v>
      </c>
      <c r="H20" s="141" t="s">
        <v>50</v>
      </c>
      <c r="I20" s="111" t="s">
        <v>49</v>
      </c>
      <c r="J20" s="141" t="s">
        <v>50</v>
      </c>
      <c r="K20" s="153" t="s">
        <v>49</v>
      </c>
      <c r="L20" s="74" t="s">
        <v>50</v>
      </c>
      <c r="M20" s="15" t="s">
        <v>49</v>
      </c>
      <c r="N20" s="17"/>
      <c r="O20" s="17"/>
      <c r="P20" s="17"/>
      <c r="Q20" s="17"/>
      <c r="R20" s="17"/>
      <c r="S20" s="17"/>
    </row>
    <row r="21" spans="1:19">
      <c r="A21" s="140" t="s">
        <v>51</v>
      </c>
      <c r="B21" s="113">
        <v>2</v>
      </c>
      <c r="C21" s="134">
        <f>B21/B27</f>
        <v>1.5723270440251573E-3</v>
      </c>
      <c r="D21" s="152">
        <v>5</v>
      </c>
      <c r="E21" s="142">
        <f>D21/D27</f>
        <v>5.2576235541535229E-3</v>
      </c>
      <c r="F21" s="113"/>
      <c r="G21" s="128">
        <f>F21/F27</f>
        <v>0</v>
      </c>
      <c r="H21" s="113">
        <v>3</v>
      </c>
      <c r="I21" s="128">
        <f>H21/H27</f>
        <v>2.6761819803746653E-3</v>
      </c>
      <c r="J21" s="113"/>
      <c r="K21" s="142">
        <f>J21/J27</f>
        <v>0</v>
      </c>
      <c r="L21" s="138">
        <f>SUM(B21,D21,F21,H21,J21)</f>
        <v>10</v>
      </c>
      <c r="M21" s="18">
        <f>L21/L27</f>
        <v>2.6239832065074785E-3</v>
      </c>
      <c r="N21" s="17"/>
      <c r="O21" s="17"/>
      <c r="P21" s="17"/>
      <c r="Q21" s="17"/>
      <c r="R21" s="17"/>
      <c r="S21" s="17"/>
    </row>
    <row r="22" spans="1:19" ht="30">
      <c r="A22" s="66" t="s">
        <v>52</v>
      </c>
      <c r="B22" s="114">
        <v>110</v>
      </c>
      <c r="C22" s="82">
        <f>B22/B27</f>
        <v>8.6477987421383642E-2</v>
      </c>
      <c r="D22" s="115">
        <v>228</v>
      </c>
      <c r="E22" s="82">
        <f>D22/D27</f>
        <v>0.23974763406940064</v>
      </c>
      <c r="F22" s="115">
        <v>11</v>
      </c>
      <c r="G22" s="125">
        <f>F22/F27</f>
        <v>0.10185185185185185</v>
      </c>
      <c r="H22" s="114">
        <v>118</v>
      </c>
      <c r="I22" s="82">
        <f>H22/H27</f>
        <v>0.10526315789473684</v>
      </c>
      <c r="J22" s="115">
        <v>55</v>
      </c>
      <c r="K22" s="125">
        <f>J22/J27</f>
        <v>0.15320334261838439</v>
      </c>
      <c r="L22" s="126">
        <f t="shared" ref="L22:L27" si="1">SUM(B22,D22,F22,H22,J22)</f>
        <v>522</v>
      </c>
      <c r="M22" s="18">
        <f>L22/L27</f>
        <v>0.13697192337969036</v>
      </c>
      <c r="N22" s="17"/>
      <c r="O22" s="17"/>
      <c r="P22" s="17"/>
      <c r="Q22" s="17"/>
      <c r="R22" s="17"/>
      <c r="S22" s="17"/>
    </row>
    <row r="23" spans="1:19" ht="30">
      <c r="A23" s="66" t="s">
        <v>53</v>
      </c>
      <c r="B23" s="114">
        <v>352</v>
      </c>
      <c r="C23" s="82">
        <f>B23/B27</f>
        <v>0.27672955974842767</v>
      </c>
      <c r="D23" s="115">
        <v>290</v>
      </c>
      <c r="E23" s="82">
        <f>D23/D27</f>
        <v>0.3049421661409043</v>
      </c>
      <c r="F23" s="115">
        <v>30</v>
      </c>
      <c r="G23" s="82">
        <f>F23/F27</f>
        <v>0.27777777777777779</v>
      </c>
      <c r="H23" s="115">
        <v>394</v>
      </c>
      <c r="I23" s="125">
        <f>H23/H27</f>
        <v>0.35147190008920609</v>
      </c>
      <c r="J23" s="114">
        <v>118</v>
      </c>
      <c r="K23" s="125">
        <f>J23/J27</f>
        <v>0.32869080779944287</v>
      </c>
      <c r="L23" s="126">
        <f t="shared" si="1"/>
        <v>1184</v>
      </c>
      <c r="M23" s="18">
        <f>L23/L27</f>
        <v>0.31067961165048541</v>
      </c>
      <c r="N23" s="17"/>
      <c r="O23" s="17"/>
      <c r="P23" s="17"/>
      <c r="Q23" s="17"/>
      <c r="R23" s="17"/>
      <c r="S23" s="17"/>
    </row>
    <row r="24" spans="1:19" ht="45">
      <c r="A24" s="66" t="s">
        <v>54</v>
      </c>
      <c r="B24" s="114">
        <v>124</v>
      </c>
      <c r="C24" s="125">
        <f>B24/B27</f>
        <v>9.7484276729559755E-2</v>
      </c>
      <c r="D24" s="114">
        <v>101</v>
      </c>
      <c r="E24" s="82">
        <f>D24/D27</f>
        <v>0.10620399579390116</v>
      </c>
      <c r="F24" s="115">
        <v>13</v>
      </c>
      <c r="G24" s="125">
        <f>F24/F27</f>
        <v>0.12037037037037036</v>
      </c>
      <c r="H24" s="114">
        <v>100</v>
      </c>
      <c r="I24" s="125">
        <f>H24/H27</f>
        <v>8.9206066012488844E-2</v>
      </c>
      <c r="J24" s="114">
        <v>39</v>
      </c>
      <c r="K24" s="125">
        <f>J24/J27</f>
        <v>0.10863509749303621</v>
      </c>
      <c r="L24" s="126">
        <f t="shared" si="1"/>
        <v>377</v>
      </c>
      <c r="M24" s="18">
        <f>L24/L27</f>
        <v>9.8924166885331941E-2</v>
      </c>
      <c r="N24" s="17"/>
      <c r="O24" s="17"/>
      <c r="P24" s="17"/>
      <c r="Q24" s="17"/>
      <c r="R24" s="17"/>
      <c r="S24" s="17"/>
    </row>
    <row r="25" spans="1:19" ht="30">
      <c r="A25" s="66" t="s">
        <v>55</v>
      </c>
      <c r="B25" s="114">
        <v>122</v>
      </c>
      <c r="C25" s="125">
        <f>B25/B27</f>
        <v>9.5911949685534598E-2</v>
      </c>
      <c r="D25" s="114">
        <v>64</v>
      </c>
      <c r="E25" s="125">
        <f>D25/D27</f>
        <v>6.7297581493165087E-2</v>
      </c>
      <c r="F25" s="114">
        <v>10</v>
      </c>
      <c r="G25" s="125">
        <f>F25/F27</f>
        <v>9.2592592592592587E-2</v>
      </c>
      <c r="H25" s="114">
        <v>93</v>
      </c>
      <c r="I25" s="125">
        <f>H25/H27</f>
        <v>8.2961641391614632E-2</v>
      </c>
      <c r="J25" s="114">
        <v>12</v>
      </c>
      <c r="K25" s="125">
        <f>J25/J27</f>
        <v>3.3426183844011144E-2</v>
      </c>
      <c r="L25" s="126">
        <f t="shared" si="1"/>
        <v>301</v>
      </c>
      <c r="M25" s="18">
        <f>L25/L27</f>
        <v>7.8981894515875103E-2</v>
      </c>
      <c r="N25" s="17"/>
      <c r="O25" s="17"/>
      <c r="P25" s="17"/>
      <c r="Q25" s="17"/>
      <c r="R25" s="17"/>
      <c r="S25" s="17"/>
    </row>
    <row r="26" spans="1:19" ht="30.75" thickBot="1">
      <c r="A26" s="118" t="s">
        <v>56</v>
      </c>
      <c r="B26" s="119">
        <v>562</v>
      </c>
      <c r="C26" s="132">
        <f>B26/B27</f>
        <v>0.4418238993710692</v>
      </c>
      <c r="D26" s="130">
        <v>263</v>
      </c>
      <c r="E26" s="132">
        <f>D26/D27</f>
        <v>0.27655099894847529</v>
      </c>
      <c r="F26" s="130">
        <v>44</v>
      </c>
      <c r="G26" s="132">
        <f>F26/F27</f>
        <v>0.40740740740740738</v>
      </c>
      <c r="H26" s="130">
        <v>413</v>
      </c>
      <c r="I26" s="132">
        <f>H26/H27</f>
        <v>0.36842105263157893</v>
      </c>
      <c r="J26" s="130">
        <v>135</v>
      </c>
      <c r="K26" s="132">
        <f>J26/J27</f>
        <v>0.37604456824512533</v>
      </c>
      <c r="L26" s="126">
        <f t="shared" si="1"/>
        <v>1417</v>
      </c>
      <c r="M26" s="18">
        <f>L26/L27</f>
        <v>0.37181842036210966</v>
      </c>
      <c r="N26" s="17"/>
      <c r="O26" s="17"/>
      <c r="P26" s="17"/>
      <c r="Q26" s="17"/>
      <c r="R26" s="17"/>
      <c r="S26" s="17"/>
    </row>
    <row r="27" spans="1:19" ht="15.75" thickBot="1">
      <c r="A27" s="145" t="s">
        <v>16</v>
      </c>
      <c r="B27" s="146">
        <f>SUM(B21:B26)</f>
        <v>1272</v>
      </c>
      <c r="C27" s="149">
        <f>B27/B27</f>
        <v>1</v>
      </c>
      <c r="D27" s="151">
        <f>SUM(D21:D26)</f>
        <v>951</v>
      </c>
      <c r="E27" s="150">
        <f>D27/D27</f>
        <v>1</v>
      </c>
      <c r="F27" s="146">
        <f>SUM(F21:F26)</f>
        <v>108</v>
      </c>
      <c r="G27" s="149">
        <f>F27/F27</f>
        <v>1</v>
      </c>
      <c r="H27" s="146">
        <f>SUM(H21:H26)</f>
        <v>1121</v>
      </c>
      <c r="I27" s="147">
        <f>H27/H27</f>
        <v>1</v>
      </c>
      <c r="J27" s="148">
        <f>SUM(J21:J26)</f>
        <v>359</v>
      </c>
      <c r="K27" s="149">
        <f>J27/J27</f>
        <v>1</v>
      </c>
      <c r="L27" s="143">
        <f t="shared" si="1"/>
        <v>3811</v>
      </c>
      <c r="M27" s="144">
        <f>L27/L27</f>
        <v>1</v>
      </c>
      <c r="N27" s="17"/>
      <c r="O27" s="17"/>
      <c r="P27" s="17"/>
      <c r="Q27" s="17"/>
      <c r="R27" s="17"/>
      <c r="S27" s="17"/>
    </row>
    <row r="28" spans="1:19" ht="11.25" customHeight="1">
      <c r="A28" s="17"/>
      <c r="B28" s="17"/>
      <c r="C28" s="17"/>
      <c r="D28" s="17"/>
      <c r="E28" s="104"/>
      <c r="F28" s="17"/>
      <c r="G28" s="17"/>
      <c r="H28" s="17"/>
      <c r="I28" s="17"/>
      <c r="J28" s="17"/>
      <c r="K28" s="17"/>
      <c r="L28" s="104"/>
      <c r="M28" s="17"/>
      <c r="N28" s="17"/>
      <c r="O28" s="17"/>
      <c r="P28" s="17"/>
      <c r="Q28" s="17"/>
      <c r="R28" s="17"/>
      <c r="S28" s="17"/>
    </row>
    <row r="29" spans="1:19">
      <c r="A29" s="14" t="s">
        <v>62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thickBot="1">
      <c r="A30" s="19" t="s">
        <v>93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thickBot="1">
      <c r="A31" s="192"/>
      <c r="B31" s="396" t="s">
        <v>40</v>
      </c>
      <c r="C31" s="401"/>
      <c r="D31" s="401"/>
      <c r="E31" s="401"/>
      <c r="F31" s="401"/>
      <c r="G31" s="402"/>
      <c r="H31" s="398" t="s">
        <v>41</v>
      </c>
      <c r="I31" s="399"/>
      <c r="J31" s="399"/>
      <c r="K31" s="399"/>
      <c r="L31" s="399"/>
      <c r="M31" s="399"/>
      <c r="N31" s="398" t="s">
        <v>42</v>
      </c>
      <c r="O31" s="399"/>
      <c r="P31" s="399"/>
      <c r="Q31" s="399"/>
      <c r="R31" s="399"/>
      <c r="S31" s="400"/>
    </row>
    <row r="32" spans="1:19" ht="15.75" thickBot="1">
      <c r="A32" s="27"/>
      <c r="B32" s="392" t="s">
        <v>114</v>
      </c>
      <c r="C32" s="393"/>
      <c r="D32" s="394" t="s">
        <v>117</v>
      </c>
      <c r="E32" s="395"/>
      <c r="F32" s="396" t="s">
        <v>57</v>
      </c>
      <c r="G32" s="397"/>
      <c r="H32" s="392" t="s">
        <v>114</v>
      </c>
      <c r="I32" s="393"/>
      <c r="J32" s="394" t="s">
        <v>117</v>
      </c>
      <c r="K32" s="395"/>
      <c r="L32" s="396" t="s">
        <v>57</v>
      </c>
      <c r="M32" s="397"/>
      <c r="N32" s="392" t="s">
        <v>114</v>
      </c>
      <c r="O32" s="393"/>
      <c r="P32" s="394" t="s">
        <v>117</v>
      </c>
      <c r="Q32" s="395"/>
      <c r="R32" s="396" t="s">
        <v>57</v>
      </c>
      <c r="S32" s="397"/>
    </row>
    <row r="33" spans="1:63" ht="15.75" thickBot="1">
      <c r="A33" s="193"/>
      <c r="B33" s="170" t="s">
        <v>50</v>
      </c>
      <c r="C33" s="171" t="s">
        <v>49</v>
      </c>
      <c r="D33" s="174" t="s">
        <v>50</v>
      </c>
      <c r="E33" s="172" t="s">
        <v>49</v>
      </c>
      <c r="F33" s="187" t="s">
        <v>50</v>
      </c>
      <c r="G33" s="188" t="s">
        <v>49</v>
      </c>
      <c r="H33" s="187" t="s">
        <v>50</v>
      </c>
      <c r="I33" s="188" t="s">
        <v>49</v>
      </c>
      <c r="J33" s="187" t="s">
        <v>50</v>
      </c>
      <c r="K33" s="188" t="s">
        <v>49</v>
      </c>
      <c r="L33" s="187" t="s">
        <v>50</v>
      </c>
      <c r="M33" s="188" t="s">
        <v>49</v>
      </c>
      <c r="N33" s="190" t="s">
        <v>50</v>
      </c>
      <c r="O33" s="191" t="s">
        <v>49</v>
      </c>
      <c r="P33" s="190" t="s">
        <v>50</v>
      </c>
      <c r="Q33" s="188" t="s">
        <v>49</v>
      </c>
      <c r="R33" s="187" t="s">
        <v>50</v>
      </c>
      <c r="S33" s="188" t="s">
        <v>49</v>
      </c>
    </row>
    <row r="34" spans="1:63" ht="17.25" customHeight="1">
      <c r="A34" s="194" t="s">
        <v>51</v>
      </c>
      <c r="B34" s="169">
        <v>1</v>
      </c>
      <c r="C34" s="142">
        <f t="shared" ref="C34:C39" si="2">B34/$B$40</f>
        <v>5.8139534883720929E-3</v>
      </c>
      <c r="D34" s="169">
        <v>0</v>
      </c>
      <c r="E34" s="173">
        <f t="shared" ref="E34:E39" si="3">D34/$D$40</f>
        <v>0</v>
      </c>
      <c r="F34" s="175">
        <f t="shared" ref="F34:F39" si="4">D34-B34</f>
        <v>-1</v>
      </c>
      <c r="G34" s="176">
        <f>F34/B34</f>
        <v>-1</v>
      </c>
      <c r="H34" s="169">
        <v>0</v>
      </c>
      <c r="I34" s="142">
        <f t="shared" ref="I34:I39" si="5">H34/$H$40</f>
        <v>0</v>
      </c>
      <c r="J34" s="169">
        <v>0</v>
      </c>
      <c r="K34" s="177">
        <f t="shared" ref="K34:K39" si="6">J34/$J$40</f>
        <v>0</v>
      </c>
      <c r="L34" s="167">
        <f t="shared" ref="L34:L39" si="7">J34-H34</f>
        <v>0</v>
      </c>
      <c r="M34" s="176" t="e">
        <f>L34/H34</f>
        <v>#DIV/0!</v>
      </c>
      <c r="N34" s="186">
        <v>0</v>
      </c>
      <c r="O34" s="134">
        <f t="shared" ref="O34:O40" si="8">N34/$N$40</f>
        <v>0</v>
      </c>
      <c r="P34" s="186">
        <v>0</v>
      </c>
      <c r="Q34" s="173">
        <f t="shared" ref="Q34:Q40" si="9">P34/$P$40</f>
        <v>0</v>
      </c>
      <c r="R34" s="185">
        <f t="shared" ref="R34:R40" si="10">P34-N34</f>
        <v>0</v>
      </c>
      <c r="S34" s="178" t="e">
        <f>R34/N34</f>
        <v>#DIV/0!</v>
      </c>
    </row>
    <row r="35" spans="1:63" ht="33" customHeight="1">
      <c r="A35" s="154" t="s">
        <v>52</v>
      </c>
      <c r="B35" s="115">
        <v>10</v>
      </c>
      <c r="C35" s="82">
        <f t="shared" si="2"/>
        <v>5.8139534883720929E-2</v>
      </c>
      <c r="D35" s="115">
        <v>9</v>
      </c>
      <c r="E35" s="157">
        <f t="shared" si="3"/>
        <v>5.8823529411764705E-2</v>
      </c>
      <c r="F35" s="156">
        <f t="shared" si="4"/>
        <v>-1</v>
      </c>
      <c r="G35" s="91">
        <f t="shared" ref="G35:G40" si="11">F35/B35</f>
        <v>-0.1</v>
      </c>
      <c r="H35" s="114">
        <v>25</v>
      </c>
      <c r="I35" s="125">
        <f t="shared" si="5"/>
        <v>1.5015015015015015E-2</v>
      </c>
      <c r="J35" s="114">
        <v>20</v>
      </c>
      <c r="K35" s="136">
        <f t="shared" si="6"/>
        <v>1.384083044982699E-2</v>
      </c>
      <c r="L35" s="165">
        <f t="shared" si="7"/>
        <v>-5</v>
      </c>
      <c r="M35" s="160">
        <f t="shared" ref="M35:M40" si="12">L35/H35</f>
        <v>-0.2</v>
      </c>
      <c r="N35" s="114">
        <v>14</v>
      </c>
      <c r="O35" s="125">
        <f t="shared" si="8"/>
        <v>1.4256619144602852E-2</v>
      </c>
      <c r="P35" s="114">
        <v>13</v>
      </c>
      <c r="Q35" s="136">
        <f t="shared" si="9"/>
        <v>1.6352201257861635E-2</v>
      </c>
      <c r="R35" s="184">
        <f t="shared" si="10"/>
        <v>-1</v>
      </c>
      <c r="S35" s="83">
        <f t="shared" ref="S35:S40" si="13">R35/N35</f>
        <v>-7.1428571428571425E-2</v>
      </c>
    </row>
    <row r="36" spans="1:63" ht="30.75" customHeight="1">
      <c r="A36" s="154" t="s">
        <v>53</v>
      </c>
      <c r="B36" s="114">
        <v>122</v>
      </c>
      <c r="C36" s="125">
        <f t="shared" si="2"/>
        <v>0.70930232558139539</v>
      </c>
      <c r="D36" s="114">
        <v>110</v>
      </c>
      <c r="E36" s="157">
        <f t="shared" si="3"/>
        <v>0.71895424836601307</v>
      </c>
      <c r="F36" s="156">
        <f t="shared" si="4"/>
        <v>-12</v>
      </c>
      <c r="G36" s="91">
        <f t="shared" si="11"/>
        <v>-9.8360655737704916E-2</v>
      </c>
      <c r="H36" s="114">
        <v>457</v>
      </c>
      <c r="I36" s="125">
        <f t="shared" si="5"/>
        <v>0.27447447447447448</v>
      </c>
      <c r="J36" s="114">
        <v>434</v>
      </c>
      <c r="K36" s="136">
        <f t="shared" si="6"/>
        <v>0.30034602076124567</v>
      </c>
      <c r="L36" s="165">
        <f t="shared" si="7"/>
        <v>-23</v>
      </c>
      <c r="M36" s="91">
        <f t="shared" si="12"/>
        <v>-5.0328227571115977E-2</v>
      </c>
      <c r="N36" s="114">
        <v>104</v>
      </c>
      <c r="O36" s="82">
        <f t="shared" si="8"/>
        <v>0.10590631364562118</v>
      </c>
      <c r="P36" s="115">
        <v>102</v>
      </c>
      <c r="Q36" s="136">
        <f t="shared" si="9"/>
        <v>0.12830188679245283</v>
      </c>
      <c r="R36" s="165">
        <f t="shared" si="10"/>
        <v>-2</v>
      </c>
      <c r="S36" s="83">
        <f t="shared" si="13"/>
        <v>-1.9230769230769232E-2</v>
      </c>
    </row>
    <row r="37" spans="1:63" ht="27" customHeight="1">
      <c r="A37" s="154" t="s">
        <v>54</v>
      </c>
      <c r="B37" s="114">
        <v>36</v>
      </c>
      <c r="C37" s="125">
        <f t="shared" si="2"/>
        <v>0.20930232558139536</v>
      </c>
      <c r="D37" s="114">
        <v>32</v>
      </c>
      <c r="E37" s="157">
        <f t="shared" si="3"/>
        <v>0.20915032679738563</v>
      </c>
      <c r="F37" s="156">
        <f t="shared" si="4"/>
        <v>-4</v>
      </c>
      <c r="G37" s="91">
        <f t="shared" si="11"/>
        <v>-0.1111111111111111</v>
      </c>
      <c r="H37" s="114">
        <v>213</v>
      </c>
      <c r="I37" s="125">
        <f t="shared" si="5"/>
        <v>0.12792792792792793</v>
      </c>
      <c r="J37" s="114">
        <v>193</v>
      </c>
      <c r="K37" s="157">
        <f t="shared" si="6"/>
        <v>0.13356401384083044</v>
      </c>
      <c r="L37" s="164">
        <f t="shared" si="7"/>
        <v>-20</v>
      </c>
      <c r="M37" s="160">
        <f t="shared" si="12"/>
        <v>-9.3896713615023469E-2</v>
      </c>
      <c r="N37" s="115">
        <v>22</v>
      </c>
      <c r="O37" s="82">
        <f t="shared" si="8"/>
        <v>2.2403258655804479E-2</v>
      </c>
      <c r="P37" s="115">
        <v>25</v>
      </c>
      <c r="Q37" s="136">
        <f t="shared" si="9"/>
        <v>3.1446540880503145E-2</v>
      </c>
      <c r="R37" s="183">
        <f t="shared" si="10"/>
        <v>3</v>
      </c>
      <c r="S37" s="83">
        <f t="shared" si="13"/>
        <v>0.13636363636363635</v>
      </c>
    </row>
    <row r="38" spans="1:63" ht="30" customHeight="1">
      <c r="A38" s="154" t="s">
        <v>55</v>
      </c>
      <c r="B38" s="115">
        <v>2</v>
      </c>
      <c r="C38" s="82">
        <f t="shared" si="2"/>
        <v>1.1627906976744186E-2</v>
      </c>
      <c r="D38" s="115">
        <v>2</v>
      </c>
      <c r="E38" s="157">
        <f t="shared" si="3"/>
        <v>1.3071895424836602E-2</v>
      </c>
      <c r="F38" s="156">
        <f t="shared" si="4"/>
        <v>0</v>
      </c>
      <c r="G38" s="160">
        <f t="shared" si="11"/>
        <v>0</v>
      </c>
      <c r="H38" s="115">
        <v>196</v>
      </c>
      <c r="I38" s="82">
        <f t="shared" si="5"/>
        <v>0.11771771771771772</v>
      </c>
      <c r="J38" s="115">
        <v>169</v>
      </c>
      <c r="K38" s="157">
        <f t="shared" si="6"/>
        <v>0.11695501730103806</v>
      </c>
      <c r="L38" s="164">
        <f t="shared" si="7"/>
        <v>-27</v>
      </c>
      <c r="M38" s="91">
        <f t="shared" si="12"/>
        <v>-0.13775510204081631</v>
      </c>
      <c r="N38" s="114">
        <v>59</v>
      </c>
      <c r="O38" s="82">
        <f t="shared" si="8"/>
        <v>6.008146639511202E-2</v>
      </c>
      <c r="P38" s="115">
        <v>59</v>
      </c>
      <c r="Q38" s="157">
        <f t="shared" si="9"/>
        <v>7.4213836477987419E-2</v>
      </c>
      <c r="R38" s="165">
        <f t="shared" si="10"/>
        <v>0</v>
      </c>
      <c r="S38" s="83">
        <f t="shared" si="13"/>
        <v>0</v>
      </c>
    </row>
    <row r="39" spans="1:63" ht="31.5" customHeight="1" thickBot="1">
      <c r="A39" s="195" t="s">
        <v>56</v>
      </c>
      <c r="B39" s="130">
        <v>1</v>
      </c>
      <c r="C39" s="132">
        <f t="shared" si="2"/>
        <v>5.8139534883720929E-3</v>
      </c>
      <c r="D39" s="130">
        <v>0</v>
      </c>
      <c r="E39" s="159">
        <f t="shared" si="3"/>
        <v>0</v>
      </c>
      <c r="F39" s="158">
        <f t="shared" si="4"/>
        <v>-1</v>
      </c>
      <c r="G39" s="161">
        <f t="shared" si="11"/>
        <v>-1</v>
      </c>
      <c r="H39" s="162">
        <v>774</v>
      </c>
      <c r="I39" s="96">
        <f t="shared" si="5"/>
        <v>0.46486486486486489</v>
      </c>
      <c r="J39" s="162">
        <v>629</v>
      </c>
      <c r="K39" s="135">
        <f t="shared" si="6"/>
        <v>0.43529411764705883</v>
      </c>
      <c r="L39" s="163">
        <f t="shared" si="7"/>
        <v>-145</v>
      </c>
      <c r="M39" s="166">
        <f t="shared" si="12"/>
        <v>-0.18733850129198967</v>
      </c>
      <c r="N39" s="130">
        <v>783</v>
      </c>
      <c r="O39" s="132">
        <f t="shared" si="8"/>
        <v>0.79735234215885942</v>
      </c>
      <c r="P39" s="130">
        <v>596</v>
      </c>
      <c r="Q39" s="168">
        <f t="shared" si="9"/>
        <v>0.74968553459119491</v>
      </c>
      <c r="R39" s="163">
        <f t="shared" si="10"/>
        <v>-187</v>
      </c>
      <c r="S39" s="84">
        <f t="shared" si="13"/>
        <v>-0.2388250319284802</v>
      </c>
    </row>
    <row r="40" spans="1:63" s="55" customFormat="1" ht="15.75" thickBot="1">
      <c r="A40" s="155" t="s">
        <v>16</v>
      </c>
      <c r="B40" s="179">
        <f>SUM(B34:B39)</f>
        <v>172</v>
      </c>
      <c r="C40" s="180">
        <f>B40/$B$40</f>
        <v>1</v>
      </c>
      <c r="D40" s="179">
        <f>SUM(D34:D39)</f>
        <v>153</v>
      </c>
      <c r="E40" s="180">
        <f>D40/$D$40</f>
        <v>1</v>
      </c>
      <c r="F40" s="179">
        <f>D40-B40</f>
        <v>-19</v>
      </c>
      <c r="G40" s="180">
        <f t="shared" si="11"/>
        <v>-0.11046511627906977</v>
      </c>
      <c r="H40" s="179">
        <f>SUM(H34:H39)</f>
        <v>1665</v>
      </c>
      <c r="I40" s="180">
        <f>H40/$H$40</f>
        <v>1</v>
      </c>
      <c r="J40" s="181">
        <f>SUM(J34:J39)</f>
        <v>1445</v>
      </c>
      <c r="K40" s="182">
        <f>J40/$J$40</f>
        <v>1</v>
      </c>
      <c r="L40" s="179">
        <f>J40-H40</f>
        <v>-220</v>
      </c>
      <c r="M40" s="180">
        <f t="shared" si="12"/>
        <v>-0.13213213213213212</v>
      </c>
      <c r="N40" s="179">
        <f>SUM(N34:N39)</f>
        <v>982</v>
      </c>
      <c r="O40" s="180">
        <f t="shared" si="8"/>
        <v>1</v>
      </c>
      <c r="P40" s="181">
        <f>SUM(P34:P39)</f>
        <v>795</v>
      </c>
      <c r="Q40" s="180">
        <f t="shared" si="9"/>
        <v>1</v>
      </c>
      <c r="R40" s="181">
        <f t="shared" si="10"/>
        <v>-187</v>
      </c>
      <c r="S40" s="180">
        <f t="shared" si="13"/>
        <v>-0.19042769857433808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</row>
    <row r="41" spans="1:63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67"/>
      <c r="K41" s="67"/>
      <c r="L41" s="67"/>
      <c r="M41" s="17"/>
      <c r="N41" s="17"/>
      <c r="O41" s="17"/>
      <c r="P41" s="17"/>
      <c r="Q41" s="17"/>
      <c r="R41" s="17"/>
      <c r="S41" s="17"/>
    </row>
    <row r="42" spans="1:63" ht="15.75" thickBot="1">
      <c r="A42" s="17"/>
      <c r="B42" s="17"/>
      <c r="C42" s="17"/>
      <c r="D42" s="17"/>
      <c r="E42" s="17"/>
      <c r="F42" s="17"/>
      <c r="G42" s="17"/>
      <c r="H42" s="17"/>
      <c r="I42" s="17"/>
      <c r="J42" s="67"/>
      <c r="K42" s="67"/>
      <c r="L42" s="67"/>
      <c r="M42" s="17"/>
      <c r="N42" s="17"/>
      <c r="O42" s="17"/>
      <c r="P42" s="17"/>
      <c r="Q42" s="17"/>
      <c r="R42" s="17"/>
      <c r="S42" s="17"/>
    </row>
    <row r="43" spans="1:63" ht="15.75" thickBot="1">
      <c r="A43" s="192"/>
      <c r="B43" s="396" t="s">
        <v>43</v>
      </c>
      <c r="C43" s="401"/>
      <c r="D43" s="401"/>
      <c r="E43" s="401"/>
      <c r="F43" s="401"/>
      <c r="G43" s="402"/>
      <c r="H43" s="398" t="s">
        <v>44</v>
      </c>
      <c r="I43" s="399"/>
      <c r="J43" s="399"/>
      <c r="K43" s="399"/>
      <c r="L43" s="399"/>
      <c r="M43" s="399"/>
      <c r="N43" s="398" t="s">
        <v>45</v>
      </c>
      <c r="O43" s="399"/>
      <c r="P43" s="399"/>
      <c r="Q43" s="399"/>
      <c r="R43" s="399"/>
      <c r="S43" s="400"/>
    </row>
    <row r="44" spans="1:63" ht="15.75" thickBot="1">
      <c r="A44" s="27"/>
      <c r="B44" s="392" t="s">
        <v>114</v>
      </c>
      <c r="C44" s="393"/>
      <c r="D44" s="394" t="s">
        <v>117</v>
      </c>
      <c r="E44" s="395"/>
      <c r="F44" s="396" t="s">
        <v>57</v>
      </c>
      <c r="G44" s="397"/>
      <c r="H44" s="392" t="s">
        <v>114</v>
      </c>
      <c r="I44" s="393"/>
      <c r="J44" s="394" t="s">
        <v>117</v>
      </c>
      <c r="K44" s="395"/>
      <c r="L44" s="396" t="s">
        <v>57</v>
      </c>
      <c r="M44" s="397"/>
      <c r="N44" s="392" t="s">
        <v>114</v>
      </c>
      <c r="O44" s="393"/>
      <c r="P44" s="394" t="s">
        <v>117</v>
      </c>
      <c r="Q44" s="395"/>
      <c r="R44" s="396" t="s">
        <v>57</v>
      </c>
      <c r="S44" s="397"/>
    </row>
    <row r="45" spans="1:63" ht="15.75" thickBot="1">
      <c r="A45" s="193"/>
      <c r="B45" s="170" t="s">
        <v>50</v>
      </c>
      <c r="C45" s="171" t="s">
        <v>49</v>
      </c>
      <c r="D45" s="174" t="s">
        <v>50</v>
      </c>
      <c r="E45" s="172" t="s">
        <v>49</v>
      </c>
      <c r="F45" s="187" t="s">
        <v>50</v>
      </c>
      <c r="G45" s="188" t="s">
        <v>49</v>
      </c>
      <c r="H45" s="187" t="s">
        <v>50</v>
      </c>
      <c r="I45" s="188" t="s">
        <v>49</v>
      </c>
      <c r="J45" s="187" t="s">
        <v>50</v>
      </c>
      <c r="K45" s="188" t="s">
        <v>49</v>
      </c>
      <c r="L45" s="187" t="s">
        <v>50</v>
      </c>
      <c r="M45" s="188" t="s">
        <v>49</v>
      </c>
      <c r="N45" s="190" t="s">
        <v>50</v>
      </c>
      <c r="O45" s="191" t="s">
        <v>49</v>
      </c>
      <c r="P45" s="190" t="s">
        <v>50</v>
      </c>
      <c r="Q45" s="188" t="s">
        <v>49</v>
      </c>
      <c r="R45" s="187" t="s">
        <v>50</v>
      </c>
      <c r="S45" s="188" t="s">
        <v>49</v>
      </c>
    </row>
    <row r="46" spans="1:63">
      <c r="A46" s="194" t="s">
        <v>51</v>
      </c>
      <c r="B46" s="169">
        <v>0</v>
      </c>
      <c r="C46" s="142">
        <f t="shared" ref="C46:C52" si="14">B46/$B$52</f>
        <v>0</v>
      </c>
      <c r="D46" s="169">
        <v>0</v>
      </c>
      <c r="E46" s="173">
        <f t="shared" ref="E46:E52" si="15">D46/$D$52</f>
        <v>0</v>
      </c>
      <c r="F46" s="175">
        <f t="shared" ref="F46:F52" si="16">D46-B46</f>
        <v>0</v>
      </c>
      <c r="G46" s="176" t="e">
        <f t="shared" ref="G46:G52" si="17">F46/B46</f>
        <v>#DIV/0!</v>
      </c>
      <c r="H46" s="169">
        <v>2</v>
      </c>
      <c r="I46" s="142">
        <f>H46/$H$52</f>
        <v>5.8479532163742687E-3</v>
      </c>
      <c r="J46" s="169">
        <v>2</v>
      </c>
      <c r="K46" s="177">
        <f t="shared" ref="K46:K52" si="18">J46/$J$52</f>
        <v>6.1919504643962852E-3</v>
      </c>
      <c r="L46" s="167">
        <f>J46-H46</f>
        <v>0</v>
      </c>
      <c r="M46" s="176">
        <f>L46/H46</f>
        <v>0</v>
      </c>
      <c r="N46" s="186">
        <v>6</v>
      </c>
      <c r="O46" s="134">
        <f>N46/$N$52</f>
        <v>1.0771992818671455E-2</v>
      </c>
      <c r="P46" s="186">
        <v>6</v>
      </c>
      <c r="Q46" s="173">
        <f t="shared" ref="Q46:Q52" si="19">P46/$P$52</f>
        <v>1.1009174311926606E-2</v>
      </c>
      <c r="R46" s="185">
        <f>P46-N46</f>
        <v>0</v>
      </c>
      <c r="S46" s="178">
        <f>R46/N46</f>
        <v>0</v>
      </c>
    </row>
    <row r="47" spans="1:63" ht="30">
      <c r="A47" s="154" t="s">
        <v>52</v>
      </c>
      <c r="B47" s="115">
        <v>31</v>
      </c>
      <c r="C47" s="82">
        <f t="shared" si="14"/>
        <v>7.3459715639810422E-2</v>
      </c>
      <c r="D47" s="115">
        <v>34</v>
      </c>
      <c r="E47" s="157">
        <f t="shared" si="15"/>
        <v>9.9415204678362568E-2</v>
      </c>
      <c r="F47" s="156">
        <f t="shared" si="16"/>
        <v>3</v>
      </c>
      <c r="G47" s="91">
        <f t="shared" si="17"/>
        <v>9.6774193548387094E-2</v>
      </c>
      <c r="H47" s="114">
        <v>100</v>
      </c>
      <c r="I47" s="125">
        <f t="shared" ref="I47:I52" si="20">H47/$H$52</f>
        <v>0.29239766081871343</v>
      </c>
      <c r="J47" s="114">
        <v>98</v>
      </c>
      <c r="K47" s="136">
        <f t="shared" si="18"/>
        <v>0.30340557275541796</v>
      </c>
      <c r="L47" s="165">
        <f t="shared" ref="L47:L52" si="21">J47-H47</f>
        <v>-2</v>
      </c>
      <c r="M47" s="160">
        <f t="shared" ref="M47:M52" si="22">L47/H47</f>
        <v>-0.02</v>
      </c>
      <c r="N47" s="114">
        <v>233</v>
      </c>
      <c r="O47" s="125">
        <f t="shared" ref="O47:O52" si="23">N47/$N$52</f>
        <v>0.41831238779174146</v>
      </c>
      <c r="P47" s="114">
        <v>238</v>
      </c>
      <c r="Q47" s="136">
        <f t="shared" si="19"/>
        <v>0.43669724770642204</v>
      </c>
      <c r="R47" s="184">
        <f t="shared" ref="R47:R52" si="24">P47-N47</f>
        <v>5</v>
      </c>
      <c r="S47" s="83">
        <f t="shared" ref="S47:S52" si="25">R47/N47</f>
        <v>2.1459227467811159E-2</v>
      </c>
    </row>
    <row r="48" spans="1:63" ht="30">
      <c r="A48" s="154" t="s">
        <v>53</v>
      </c>
      <c r="B48" s="114">
        <v>107</v>
      </c>
      <c r="C48" s="125">
        <f t="shared" si="14"/>
        <v>0.25355450236966826</v>
      </c>
      <c r="D48" s="114">
        <v>106</v>
      </c>
      <c r="E48" s="157">
        <f t="shared" si="15"/>
        <v>0.30994152046783624</v>
      </c>
      <c r="F48" s="156">
        <f t="shared" si="16"/>
        <v>-1</v>
      </c>
      <c r="G48" s="91">
        <f t="shared" si="17"/>
        <v>-9.3457943925233638E-3</v>
      </c>
      <c r="H48" s="114">
        <v>165</v>
      </c>
      <c r="I48" s="125">
        <f t="shared" si="20"/>
        <v>0.48245614035087719</v>
      </c>
      <c r="J48" s="114">
        <v>160</v>
      </c>
      <c r="K48" s="136">
        <f t="shared" si="18"/>
        <v>0.49535603715170279</v>
      </c>
      <c r="L48" s="165">
        <f t="shared" si="21"/>
        <v>-5</v>
      </c>
      <c r="M48" s="91">
        <f t="shared" si="22"/>
        <v>-3.0303030303030304E-2</v>
      </c>
      <c r="N48" s="114">
        <v>215</v>
      </c>
      <c r="O48" s="82">
        <f t="shared" si="23"/>
        <v>0.3859964093357271</v>
      </c>
      <c r="P48" s="115">
        <v>205</v>
      </c>
      <c r="Q48" s="136">
        <f t="shared" si="19"/>
        <v>0.37614678899082571</v>
      </c>
      <c r="R48" s="165">
        <f t="shared" si="24"/>
        <v>-10</v>
      </c>
      <c r="S48" s="83">
        <f t="shared" si="25"/>
        <v>-4.6511627906976744E-2</v>
      </c>
    </row>
    <row r="49" spans="1:245" ht="45">
      <c r="A49" s="154" t="s">
        <v>54</v>
      </c>
      <c r="B49" s="114">
        <v>26</v>
      </c>
      <c r="C49" s="125">
        <f t="shared" si="14"/>
        <v>6.1611374407582936E-2</v>
      </c>
      <c r="D49" s="114">
        <v>27</v>
      </c>
      <c r="E49" s="157">
        <f t="shared" si="15"/>
        <v>7.8947368421052627E-2</v>
      </c>
      <c r="F49" s="156">
        <f t="shared" si="16"/>
        <v>1</v>
      </c>
      <c r="G49" s="91">
        <f t="shared" si="17"/>
        <v>3.8461538461538464E-2</v>
      </c>
      <c r="H49" s="114">
        <v>37</v>
      </c>
      <c r="I49" s="125">
        <f t="shared" si="20"/>
        <v>0.10818713450292397</v>
      </c>
      <c r="J49" s="114">
        <v>34</v>
      </c>
      <c r="K49" s="157">
        <f t="shared" si="18"/>
        <v>0.10526315789473684</v>
      </c>
      <c r="L49" s="164">
        <f t="shared" si="21"/>
        <v>-3</v>
      </c>
      <c r="M49" s="91">
        <f t="shared" si="22"/>
        <v>-8.1081081081081086E-2</v>
      </c>
      <c r="N49" s="114">
        <v>54</v>
      </c>
      <c r="O49" s="82">
        <f t="shared" si="23"/>
        <v>9.6947935368043081E-2</v>
      </c>
      <c r="P49" s="115">
        <v>54</v>
      </c>
      <c r="Q49" s="136">
        <f t="shared" si="19"/>
        <v>9.9082568807339455E-2</v>
      </c>
      <c r="R49" s="183">
        <f t="shared" si="24"/>
        <v>0</v>
      </c>
      <c r="S49" s="83">
        <f t="shared" si="25"/>
        <v>0</v>
      </c>
    </row>
    <row r="50" spans="1:245" ht="30">
      <c r="A50" s="154" t="s">
        <v>55</v>
      </c>
      <c r="B50" s="115">
        <v>36</v>
      </c>
      <c r="C50" s="82">
        <f t="shared" si="14"/>
        <v>8.5308056872037921E-2</v>
      </c>
      <c r="D50" s="115">
        <v>30</v>
      </c>
      <c r="E50" s="157">
        <f t="shared" si="15"/>
        <v>8.771929824561403E-2</v>
      </c>
      <c r="F50" s="156">
        <f t="shared" si="16"/>
        <v>-6</v>
      </c>
      <c r="G50" s="160">
        <f t="shared" si="17"/>
        <v>-0.16666666666666666</v>
      </c>
      <c r="H50" s="115">
        <v>18</v>
      </c>
      <c r="I50" s="82">
        <f t="shared" si="20"/>
        <v>5.2631578947368418E-2</v>
      </c>
      <c r="J50" s="115">
        <v>15</v>
      </c>
      <c r="K50" s="157">
        <f t="shared" si="18"/>
        <v>4.6439628482972138E-2</v>
      </c>
      <c r="L50" s="164">
        <f t="shared" si="21"/>
        <v>-3</v>
      </c>
      <c r="M50" s="91">
        <f t="shared" si="22"/>
        <v>-0.16666666666666666</v>
      </c>
      <c r="N50" s="114">
        <v>24</v>
      </c>
      <c r="O50" s="82">
        <f t="shared" si="23"/>
        <v>4.3087971274685818E-2</v>
      </c>
      <c r="P50" s="115">
        <v>20</v>
      </c>
      <c r="Q50" s="157">
        <f t="shared" si="19"/>
        <v>3.669724770642202E-2</v>
      </c>
      <c r="R50" s="165">
        <f t="shared" si="24"/>
        <v>-4</v>
      </c>
      <c r="S50" s="83">
        <f t="shared" si="25"/>
        <v>-0.16666666666666666</v>
      </c>
    </row>
    <row r="51" spans="1:245" ht="30.75" thickBot="1">
      <c r="A51" s="195" t="s">
        <v>56</v>
      </c>
      <c r="B51" s="130">
        <v>222</v>
      </c>
      <c r="C51" s="132">
        <f t="shared" si="14"/>
        <v>0.52606635071090047</v>
      </c>
      <c r="D51" s="130">
        <v>145</v>
      </c>
      <c r="E51" s="159">
        <f t="shared" si="15"/>
        <v>0.42397660818713451</v>
      </c>
      <c r="F51" s="158">
        <f t="shared" si="16"/>
        <v>-77</v>
      </c>
      <c r="G51" s="161">
        <f t="shared" si="17"/>
        <v>-0.34684684684684686</v>
      </c>
      <c r="H51" s="162">
        <v>20</v>
      </c>
      <c r="I51" s="96">
        <f t="shared" si="20"/>
        <v>5.8479532163742687E-2</v>
      </c>
      <c r="J51" s="162">
        <v>14</v>
      </c>
      <c r="K51" s="135">
        <f t="shared" si="18"/>
        <v>4.3343653250773995E-2</v>
      </c>
      <c r="L51" s="163">
        <f t="shared" si="21"/>
        <v>-6</v>
      </c>
      <c r="M51" s="166">
        <f t="shared" si="22"/>
        <v>-0.3</v>
      </c>
      <c r="N51" s="130">
        <v>25</v>
      </c>
      <c r="O51" s="132">
        <f t="shared" si="23"/>
        <v>4.4883303411131059E-2</v>
      </c>
      <c r="P51" s="130">
        <v>22</v>
      </c>
      <c r="Q51" s="168">
        <f t="shared" si="19"/>
        <v>4.0366972477064222E-2</v>
      </c>
      <c r="R51" s="163">
        <f t="shared" si="24"/>
        <v>-3</v>
      </c>
      <c r="S51" s="84">
        <f t="shared" si="25"/>
        <v>-0.12</v>
      </c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</row>
    <row r="52" spans="1:245" s="55" customFormat="1" ht="15.75" thickBot="1">
      <c r="A52" s="155" t="s">
        <v>16</v>
      </c>
      <c r="B52" s="179">
        <f>SUM(B46:B51)</f>
        <v>422</v>
      </c>
      <c r="C52" s="180">
        <f t="shared" si="14"/>
        <v>1</v>
      </c>
      <c r="D52" s="179">
        <f>SUM(D46:D51)</f>
        <v>342</v>
      </c>
      <c r="E52" s="180">
        <f t="shared" si="15"/>
        <v>1</v>
      </c>
      <c r="F52" s="179">
        <f t="shared" si="16"/>
        <v>-80</v>
      </c>
      <c r="G52" s="180">
        <f t="shared" si="17"/>
        <v>-0.1895734597156398</v>
      </c>
      <c r="H52" s="179">
        <f>SUM(H46:H51)</f>
        <v>342</v>
      </c>
      <c r="I52" s="180">
        <f t="shared" si="20"/>
        <v>1</v>
      </c>
      <c r="J52" s="181">
        <f>SUM(J46:J51)</f>
        <v>323</v>
      </c>
      <c r="K52" s="182">
        <f t="shared" si="18"/>
        <v>1</v>
      </c>
      <c r="L52" s="179">
        <f t="shared" si="21"/>
        <v>-19</v>
      </c>
      <c r="M52" s="180">
        <f t="shared" si="22"/>
        <v>-5.5555555555555552E-2</v>
      </c>
      <c r="N52" s="179">
        <f>SUM(N46:N51)</f>
        <v>557</v>
      </c>
      <c r="O52" s="180">
        <f t="shared" si="23"/>
        <v>1</v>
      </c>
      <c r="P52" s="181">
        <f>SUM(P46:P51)</f>
        <v>545</v>
      </c>
      <c r="Q52" s="180">
        <f t="shared" si="19"/>
        <v>1</v>
      </c>
      <c r="R52" s="181">
        <f t="shared" si="24"/>
        <v>-12</v>
      </c>
      <c r="S52" s="180">
        <f t="shared" si="25"/>
        <v>-2.1543985637342909E-2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</row>
    <row r="53" spans="1:245" ht="7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</row>
    <row r="54" spans="1:245" ht="9.75" customHeight="1" thickBo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</row>
    <row r="55" spans="1:245" ht="15.75" thickBot="1">
      <c r="A55" s="192"/>
      <c r="B55" s="396" t="s">
        <v>46</v>
      </c>
      <c r="C55" s="401"/>
      <c r="D55" s="401"/>
      <c r="E55" s="401"/>
      <c r="F55" s="401"/>
      <c r="G55" s="402"/>
      <c r="H55" s="398" t="s">
        <v>47</v>
      </c>
      <c r="I55" s="399"/>
      <c r="J55" s="399"/>
      <c r="K55" s="399"/>
      <c r="L55" s="399"/>
      <c r="M55" s="399"/>
      <c r="N55" s="398" t="s">
        <v>16</v>
      </c>
      <c r="O55" s="399"/>
      <c r="P55" s="399"/>
      <c r="Q55" s="399"/>
      <c r="R55" s="399"/>
      <c r="S55" s="400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</row>
    <row r="56" spans="1:245" ht="15.75" thickBot="1">
      <c r="A56" s="27"/>
      <c r="B56" s="392" t="s">
        <v>114</v>
      </c>
      <c r="C56" s="393"/>
      <c r="D56" s="394" t="s">
        <v>117</v>
      </c>
      <c r="E56" s="395"/>
      <c r="F56" s="396" t="s">
        <v>57</v>
      </c>
      <c r="G56" s="397"/>
      <c r="H56" s="392" t="s">
        <v>114</v>
      </c>
      <c r="I56" s="393"/>
      <c r="J56" s="394" t="s">
        <v>117</v>
      </c>
      <c r="K56" s="395"/>
      <c r="L56" s="396" t="s">
        <v>57</v>
      </c>
      <c r="M56" s="397"/>
      <c r="N56" s="392" t="s">
        <v>114</v>
      </c>
      <c r="O56" s="393"/>
      <c r="P56" s="394" t="s">
        <v>117</v>
      </c>
      <c r="Q56" s="395"/>
      <c r="R56" s="396" t="s">
        <v>57</v>
      </c>
      <c r="S56" s="39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</row>
    <row r="57" spans="1:245" ht="15.75" thickBot="1">
      <c r="A57" s="193"/>
      <c r="B57" s="170" t="s">
        <v>50</v>
      </c>
      <c r="C57" s="171" t="s">
        <v>49</v>
      </c>
      <c r="D57" s="174" t="s">
        <v>50</v>
      </c>
      <c r="E57" s="172" t="s">
        <v>49</v>
      </c>
      <c r="F57" s="187" t="s">
        <v>50</v>
      </c>
      <c r="G57" s="188" t="s">
        <v>49</v>
      </c>
      <c r="H57" s="187" t="s">
        <v>50</v>
      </c>
      <c r="I57" s="188" t="s">
        <v>49</v>
      </c>
      <c r="J57" s="187" t="s">
        <v>50</v>
      </c>
      <c r="K57" s="188" t="s">
        <v>49</v>
      </c>
      <c r="L57" s="187" t="s">
        <v>50</v>
      </c>
      <c r="M57" s="188" t="s">
        <v>49</v>
      </c>
      <c r="N57" s="190" t="s">
        <v>50</v>
      </c>
      <c r="O57" s="191" t="s">
        <v>49</v>
      </c>
      <c r="P57" s="190" t="s">
        <v>50</v>
      </c>
      <c r="Q57" s="188" t="s">
        <v>49</v>
      </c>
      <c r="R57" s="187" t="s">
        <v>50</v>
      </c>
      <c r="S57" s="188" t="s">
        <v>49</v>
      </c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</row>
    <row r="58" spans="1:245">
      <c r="A58" s="194" t="s">
        <v>51</v>
      </c>
      <c r="B58" s="169">
        <v>2</v>
      </c>
      <c r="C58" s="142">
        <f>B58/$B$64</f>
        <v>1.0256410256410256E-2</v>
      </c>
      <c r="D58" s="169">
        <v>2</v>
      </c>
      <c r="E58" s="173">
        <f>D58/$D$64</f>
        <v>1.0416666666666666E-2</v>
      </c>
      <c r="F58" s="175">
        <f>D58-B58</f>
        <v>0</v>
      </c>
      <c r="G58" s="176">
        <f>F58/B58</f>
        <v>0</v>
      </c>
      <c r="H58" s="169">
        <v>0</v>
      </c>
      <c r="I58" s="142">
        <f>H58/$H$64</f>
        <v>0</v>
      </c>
      <c r="J58" s="169">
        <v>0</v>
      </c>
      <c r="K58" s="177">
        <f>J58/$J$64</f>
        <v>0</v>
      </c>
      <c r="L58" s="167">
        <f>J58-H58</f>
        <v>0</v>
      </c>
      <c r="M58" s="176" t="e">
        <f t="shared" ref="M58:M64" si="26">L58/H58</f>
        <v>#DIV/0!</v>
      </c>
      <c r="N58" s="113">
        <f t="shared" ref="N58:N63" si="27">B34+H34+N34+B46+H46+N46+B58+H58</f>
        <v>11</v>
      </c>
      <c r="O58" s="134">
        <f>N58/$N$64</f>
        <v>2.5293170843872156E-3</v>
      </c>
      <c r="P58" s="186">
        <f t="shared" ref="P58:P63" si="28">D34+J34+P34+D46+J46+P46+D58+J58</f>
        <v>10</v>
      </c>
      <c r="Q58" s="173">
        <f>P58/$P$64</f>
        <v>2.6239832065074785E-3</v>
      </c>
      <c r="R58" s="185">
        <f>P58-N58</f>
        <v>-1</v>
      </c>
      <c r="S58" s="178">
        <f>R58/N58</f>
        <v>-9.0909090909090912E-2</v>
      </c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</row>
    <row r="59" spans="1:245" ht="30">
      <c r="A59" s="154" t="s">
        <v>52</v>
      </c>
      <c r="B59" s="115">
        <v>96</v>
      </c>
      <c r="C59" s="82">
        <f t="shared" ref="C59:C64" si="29">B59/$B$64</f>
        <v>0.49230769230769234</v>
      </c>
      <c r="D59" s="115">
        <v>101</v>
      </c>
      <c r="E59" s="157">
        <f t="shared" ref="E59:E64" si="30">D59/$D$64</f>
        <v>0.52604166666666663</v>
      </c>
      <c r="F59" s="156">
        <f t="shared" ref="F59:F64" si="31">D59-B59</f>
        <v>5</v>
      </c>
      <c r="G59" s="91">
        <f t="shared" ref="G59:G64" si="32">F59/B59</f>
        <v>5.2083333333333336E-2</v>
      </c>
      <c r="H59" s="114">
        <v>7</v>
      </c>
      <c r="I59" s="125">
        <f t="shared" ref="I59:I64" si="33">H59/$H$64</f>
        <v>0.5</v>
      </c>
      <c r="J59" s="114">
        <v>9</v>
      </c>
      <c r="K59" s="136">
        <f t="shared" ref="K59:K64" si="34">J59/$J$64</f>
        <v>0.5625</v>
      </c>
      <c r="L59" s="165">
        <f t="shared" ref="L59:L64" si="35">J59-H59</f>
        <v>2</v>
      </c>
      <c r="M59" s="160">
        <f t="shared" si="26"/>
        <v>0.2857142857142857</v>
      </c>
      <c r="N59" s="114">
        <f t="shared" si="27"/>
        <v>516</v>
      </c>
      <c r="O59" s="125">
        <f t="shared" ref="O59:O64" si="36">N59/$N$64</f>
        <v>0.11864796504943666</v>
      </c>
      <c r="P59" s="114">
        <f t="shared" si="28"/>
        <v>522</v>
      </c>
      <c r="Q59" s="136">
        <f t="shared" ref="Q59:Q64" si="37">P59/$P$64</f>
        <v>0.13697192337969036</v>
      </c>
      <c r="R59" s="184">
        <f t="shared" ref="R59:R64" si="38">P59-N59</f>
        <v>6</v>
      </c>
      <c r="S59" s="83">
        <f t="shared" ref="S59:S64" si="39">R59/N59</f>
        <v>1.1627906976744186E-2</v>
      </c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</row>
    <row r="60" spans="1:245" ht="30">
      <c r="A60" s="154" t="s">
        <v>53</v>
      </c>
      <c r="B60" s="114">
        <v>66</v>
      </c>
      <c r="C60" s="125">
        <f t="shared" si="29"/>
        <v>0.33846153846153848</v>
      </c>
      <c r="D60" s="114">
        <v>63</v>
      </c>
      <c r="E60" s="157">
        <f t="shared" si="30"/>
        <v>0.328125</v>
      </c>
      <c r="F60" s="156">
        <f t="shared" si="31"/>
        <v>-3</v>
      </c>
      <c r="G60" s="91">
        <f t="shared" si="32"/>
        <v>-4.5454545454545456E-2</v>
      </c>
      <c r="H60" s="114">
        <v>4</v>
      </c>
      <c r="I60" s="125">
        <f t="shared" si="33"/>
        <v>0.2857142857142857</v>
      </c>
      <c r="J60" s="114">
        <v>4</v>
      </c>
      <c r="K60" s="136">
        <f t="shared" si="34"/>
        <v>0.25</v>
      </c>
      <c r="L60" s="165">
        <f t="shared" si="35"/>
        <v>0</v>
      </c>
      <c r="M60" s="91">
        <f t="shared" si="26"/>
        <v>0</v>
      </c>
      <c r="N60" s="114">
        <f t="shared" si="27"/>
        <v>1240</v>
      </c>
      <c r="O60" s="82">
        <f t="shared" si="36"/>
        <v>0.28512301678546792</v>
      </c>
      <c r="P60" s="115">
        <f t="shared" si="28"/>
        <v>1184</v>
      </c>
      <c r="Q60" s="136">
        <f t="shared" si="37"/>
        <v>0.31067961165048541</v>
      </c>
      <c r="R60" s="165">
        <f t="shared" si="38"/>
        <v>-56</v>
      </c>
      <c r="S60" s="83">
        <f t="shared" si="39"/>
        <v>-4.5161290322580643E-2</v>
      </c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</row>
    <row r="61" spans="1:245" ht="45">
      <c r="A61" s="154" t="s">
        <v>54</v>
      </c>
      <c r="B61" s="114">
        <v>11</v>
      </c>
      <c r="C61" s="125">
        <f t="shared" si="29"/>
        <v>5.6410256410256411E-2</v>
      </c>
      <c r="D61" s="114">
        <v>11</v>
      </c>
      <c r="E61" s="157">
        <f t="shared" si="30"/>
        <v>5.7291666666666664E-2</v>
      </c>
      <c r="F61" s="156">
        <f t="shared" si="31"/>
        <v>0</v>
      </c>
      <c r="G61" s="91">
        <f t="shared" si="32"/>
        <v>0</v>
      </c>
      <c r="H61" s="114">
        <v>0</v>
      </c>
      <c r="I61" s="125">
        <f t="shared" si="33"/>
        <v>0</v>
      </c>
      <c r="J61" s="114">
        <v>1</v>
      </c>
      <c r="K61" s="157">
        <f t="shared" si="34"/>
        <v>6.25E-2</v>
      </c>
      <c r="L61" s="164">
        <f t="shared" si="35"/>
        <v>1</v>
      </c>
      <c r="M61" s="91" t="e">
        <f t="shared" si="26"/>
        <v>#DIV/0!</v>
      </c>
      <c r="N61" s="114">
        <f t="shared" si="27"/>
        <v>399</v>
      </c>
      <c r="O61" s="82">
        <f t="shared" si="36"/>
        <v>9.1745228788227176E-2</v>
      </c>
      <c r="P61" s="115">
        <f t="shared" si="28"/>
        <v>377</v>
      </c>
      <c r="Q61" s="136">
        <f t="shared" si="37"/>
        <v>9.8924166885331941E-2</v>
      </c>
      <c r="R61" s="183">
        <f t="shared" si="38"/>
        <v>-22</v>
      </c>
      <c r="S61" s="83">
        <f t="shared" si="39"/>
        <v>-5.5137844611528819E-2</v>
      </c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</row>
    <row r="62" spans="1:245" ht="30">
      <c r="A62" s="154" t="s">
        <v>55</v>
      </c>
      <c r="B62" s="115">
        <v>9</v>
      </c>
      <c r="C62" s="82">
        <f t="shared" si="29"/>
        <v>4.6153846153846156E-2</v>
      </c>
      <c r="D62" s="115">
        <v>5</v>
      </c>
      <c r="E62" s="157">
        <f t="shared" si="30"/>
        <v>2.6041666666666668E-2</v>
      </c>
      <c r="F62" s="156">
        <f t="shared" si="31"/>
        <v>-4</v>
      </c>
      <c r="G62" s="160">
        <f t="shared" si="32"/>
        <v>-0.44444444444444442</v>
      </c>
      <c r="H62" s="115">
        <v>2</v>
      </c>
      <c r="I62" s="82">
        <f t="shared" si="33"/>
        <v>0.14285714285714285</v>
      </c>
      <c r="J62" s="115">
        <v>1</v>
      </c>
      <c r="K62" s="157">
        <f t="shared" si="34"/>
        <v>6.25E-2</v>
      </c>
      <c r="L62" s="164">
        <f t="shared" si="35"/>
        <v>-1</v>
      </c>
      <c r="M62" s="91">
        <f t="shared" si="26"/>
        <v>-0.5</v>
      </c>
      <c r="N62" s="114">
        <f t="shared" si="27"/>
        <v>346</v>
      </c>
      <c r="O62" s="82">
        <f t="shared" si="36"/>
        <v>7.9558519199816047E-2</v>
      </c>
      <c r="P62" s="115">
        <f t="shared" si="28"/>
        <v>301</v>
      </c>
      <c r="Q62" s="157">
        <f t="shared" si="37"/>
        <v>7.8981894515875103E-2</v>
      </c>
      <c r="R62" s="165">
        <f t="shared" si="38"/>
        <v>-45</v>
      </c>
      <c r="S62" s="83">
        <f t="shared" si="39"/>
        <v>-0.13005780346820808</v>
      </c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</row>
    <row r="63" spans="1:245" ht="30.75" thickBot="1">
      <c r="A63" s="195" t="s">
        <v>56</v>
      </c>
      <c r="B63" s="130">
        <v>11</v>
      </c>
      <c r="C63" s="132">
        <f t="shared" si="29"/>
        <v>5.6410256410256411E-2</v>
      </c>
      <c r="D63" s="130">
        <v>10</v>
      </c>
      <c r="E63" s="159">
        <f t="shared" si="30"/>
        <v>5.2083333333333336E-2</v>
      </c>
      <c r="F63" s="158">
        <f t="shared" si="31"/>
        <v>-1</v>
      </c>
      <c r="G63" s="161">
        <f t="shared" si="32"/>
        <v>-9.0909090909090912E-2</v>
      </c>
      <c r="H63" s="162">
        <v>1</v>
      </c>
      <c r="I63" s="96">
        <f t="shared" si="33"/>
        <v>7.1428571428571425E-2</v>
      </c>
      <c r="J63" s="162">
        <v>1</v>
      </c>
      <c r="K63" s="135">
        <f t="shared" si="34"/>
        <v>6.25E-2</v>
      </c>
      <c r="L63" s="163">
        <f t="shared" si="35"/>
        <v>0</v>
      </c>
      <c r="M63" s="166">
        <f t="shared" si="26"/>
        <v>0</v>
      </c>
      <c r="N63" s="130">
        <f t="shared" si="27"/>
        <v>1837</v>
      </c>
      <c r="O63" s="132">
        <f t="shared" si="36"/>
        <v>0.42239595309266498</v>
      </c>
      <c r="P63" s="130">
        <f t="shared" si="28"/>
        <v>1417</v>
      </c>
      <c r="Q63" s="168">
        <f t="shared" si="37"/>
        <v>0.37181842036210966</v>
      </c>
      <c r="R63" s="163">
        <f t="shared" si="38"/>
        <v>-420</v>
      </c>
      <c r="S63" s="84">
        <f t="shared" si="39"/>
        <v>-0.22863364180729451</v>
      </c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</row>
    <row r="64" spans="1:245" s="56" customFormat="1" ht="15.75" thickBot="1">
      <c r="A64" s="155" t="s">
        <v>16</v>
      </c>
      <c r="B64" s="179">
        <f>SUM(B58:B63)</f>
        <v>195</v>
      </c>
      <c r="C64" s="180">
        <f t="shared" si="29"/>
        <v>1</v>
      </c>
      <c r="D64" s="179">
        <f>SUM(D58:D63)</f>
        <v>192</v>
      </c>
      <c r="E64" s="180">
        <f t="shared" si="30"/>
        <v>1</v>
      </c>
      <c r="F64" s="179">
        <f t="shared" si="31"/>
        <v>-3</v>
      </c>
      <c r="G64" s="180">
        <f t="shared" si="32"/>
        <v>-1.5384615384615385E-2</v>
      </c>
      <c r="H64" s="179">
        <f>SUM(H58:H63)</f>
        <v>14</v>
      </c>
      <c r="I64" s="180">
        <f t="shared" si="33"/>
        <v>1</v>
      </c>
      <c r="J64" s="181">
        <f>SUM(J58:J63)</f>
        <v>16</v>
      </c>
      <c r="K64" s="182">
        <f t="shared" si="34"/>
        <v>1</v>
      </c>
      <c r="L64" s="179">
        <f t="shared" si="35"/>
        <v>2</v>
      </c>
      <c r="M64" s="180">
        <f t="shared" si="26"/>
        <v>0.14285714285714285</v>
      </c>
      <c r="N64" s="179">
        <f>B40+H40+N40+B52+H52+N52+B64+H64</f>
        <v>4349</v>
      </c>
      <c r="O64" s="180">
        <f t="shared" si="36"/>
        <v>1</v>
      </c>
      <c r="P64" s="181">
        <f>D40+J40+P40+D52+J52+P52+D64+J64</f>
        <v>3811</v>
      </c>
      <c r="Q64" s="180">
        <f t="shared" si="37"/>
        <v>1</v>
      </c>
      <c r="R64" s="181">
        <f t="shared" si="38"/>
        <v>-538</v>
      </c>
      <c r="S64" s="180">
        <f t="shared" si="39"/>
        <v>-0.12370659921821109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</row>
    <row r="65" spans="1:24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</row>
    <row r="66" spans="1:24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</row>
    <row r="67" spans="1:24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</row>
    <row r="68" spans="1:24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</row>
    <row r="69" spans="1:24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</row>
    <row r="70" spans="1:24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</row>
    <row r="71" spans="1:24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</row>
    <row r="72" spans="1:24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</row>
    <row r="73" spans="1:24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</row>
    <row r="74" spans="1:24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</row>
    <row r="75" spans="1:24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</row>
    <row r="76" spans="1:24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</row>
    <row r="77" spans="1:24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</row>
    <row r="78" spans="1:24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</row>
    <row r="79" spans="1:24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4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</sheetData>
  <mergeCells count="50">
    <mergeCell ref="B18:M18"/>
    <mergeCell ref="J19:K19"/>
    <mergeCell ref="L19:M19"/>
    <mergeCell ref="H19:I19"/>
    <mergeCell ref="B19:C19"/>
    <mergeCell ref="D19:E19"/>
    <mergeCell ref="F19:G19"/>
    <mergeCell ref="B4:M4"/>
    <mergeCell ref="B5:C5"/>
    <mergeCell ref="D5:E5"/>
    <mergeCell ref="F5:G5"/>
    <mergeCell ref="H5:I5"/>
    <mergeCell ref="J5:K5"/>
    <mergeCell ref="L5:M5"/>
    <mergeCell ref="B31:G31"/>
    <mergeCell ref="P56:Q56"/>
    <mergeCell ref="R56:S56"/>
    <mergeCell ref="R32:S32"/>
    <mergeCell ref="B32:C32"/>
    <mergeCell ref="D32:E32"/>
    <mergeCell ref="F32:G32"/>
    <mergeCell ref="J44:K44"/>
    <mergeCell ref="L44:M44"/>
    <mergeCell ref="N44:O44"/>
    <mergeCell ref="B55:G55"/>
    <mergeCell ref="H55:M55"/>
    <mergeCell ref="N55:S55"/>
    <mergeCell ref="B44:C44"/>
    <mergeCell ref="D44:E44"/>
    <mergeCell ref="F44:G44"/>
    <mergeCell ref="B43:G43"/>
    <mergeCell ref="H43:M43"/>
    <mergeCell ref="N43:S43"/>
    <mergeCell ref="N32:O32"/>
    <mergeCell ref="P32:Q32"/>
    <mergeCell ref="H32:I32"/>
    <mergeCell ref="L32:M32"/>
    <mergeCell ref="J32:K32"/>
    <mergeCell ref="L56:M56"/>
    <mergeCell ref="N56:O56"/>
    <mergeCell ref="N31:S31"/>
    <mergeCell ref="H31:M31"/>
    <mergeCell ref="H44:I44"/>
    <mergeCell ref="P44:Q44"/>
    <mergeCell ref="R44:S44"/>
    <mergeCell ref="B56:C56"/>
    <mergeCell ref="D56:E56"/>
    <mergeCell ref="F56:G56"/>
    <mergeCell ref="H56:I56"/>
    <mergeCell ref="J56:K5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topLeftCell="E1" zoomScale="90" zoomScaleNormal="90" workbookViewId="0">
      <selection activeCell="E23" sqref="E23"/>
    </sheetView>
  </sheetViews>
  <sheetFormatPr defaultRowHeight="15"/>
  <cols>
    <col min="1" max="1" width="1.140625" customWidth="1"/>
    <col min="2" max="2" width="18.7109375" customWidth="1"/>
    <col min="3" max="3" width="6.5703125" customWidth="1"/>
    <col min="4" max="4" width="6.42578125" customWidth="1"/>
    <col min="5" max="5" width="6" customWidth="1"/>
    <col min="6" max="6" width="7.5703125" customWidth="1"/>
    <col min="7" max="7" width="6.5703125" bestFit="1" customWidth="1"/>
    <col min="8" max="8" width="7" customWidth="1"/>
    <col min="9" max="9" width="5.85546875" customWidth="1"/>
    <col min="10" max="10" width="6.5703125" customWidth="1"/>
    <col min="11" max="11" width="5.85546875" customWidth="1"/>
    <col min="12" max="12" width="8.140625" bestFit="1" customWidth="1"/>
    <col min="13" max="13" width="6.5703125" bestFit="1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8.140625" bestFit="1" customWidth="1"/>
    <col min="19" max="19" width="5.85546875" customWidth="1"/>
    <col min="20" max="20" width="7.85546875" bestFit="1" customWidth="1"/>
    <col min="21" max="21" width="6.140625" customWidth="1"/>
    <col min="22" max="22" width="6.85546875" customWidth="1"/>
    <col min="23" max="23" width="6.28515625" customWidth="1"/>
    <col min="24" max="24" width="7" customWidth="1"/>
    <col min="25" max="25" width="6.5703125" bestFit="1" customWidth="1"/>
    <col min="26" max="26" width="7.42578125" customWidth="1"/>
    <col min="27" max="27" width="6" customWidth="1"/>
    <col min="28" max="28" width="7" customWidth="1"/>
    <col min="29" max="29" width="6.5703125" customWidth="1"/>
    <col min="30" max="30" width="7" customWidth="1"/>
    <col min="31" max="31" width="6" customWidth="1"/>
    <col min="32" max="32" width="7" customWidth="1"/>
    <col min="33" max="33" width="6.85546875" customWidth="1"/>
    <col min="34" max="36" width="7" customWidth="1"/>
    <col min="37" max="37" width="6.42578125" customWidth="1"/>
    <col min="38" max="38" width="6.7109375" customWidth="1"/>
  </cols>
  <sheetData>
    <row r="1" spans="1:39" s="34" customFormat="1">
      <c r="B1" s="32" t="s">
        <v>64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9" s="34" customFormat="1" ht="15.75" thickBot="1">
      <c r="A2" s="241"/>
      <c r="B2" s="32" t="s">
        <v>109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9" s="34" customFormat="1" ht="15.75" thickBot="1">
      <c r="A3" s="199"/>
      <c r="B3" s="36" t="s">
        <v>24</v>
      </c>
      <c r="C3" s="420" t="s">
        <v>0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2"/>
    </row>
    <row r="4" spans="1:39" s="34" customFormat="1" ht="15.75" thickBot="1">
      <c r="A4" s="37"/>
      <c r="B4" s="199"/>
      <c r="C4" s="412" t="s">
        <v>2</v>
      </c>
      <c r="D4" s="413"/>
      <c r="E4" s="413"/>
      <c r="F4" s="413"/>
      <c r="G4" s="413"/>
      <c r="H4" s="414"/>
      <c r="I4" s="412" t="s">
        <v>3</v>
      </c>
      <c r="J4" s="413"/>
      <c r="K4" s="413"/>
      <c r="L4" s="413"/>
      <c r="M4" s="413"/>
      <c r="N4" s="414"/>
      <c r="O4" s="412" t="s">
        <v>4</v>
      </c>
      <c r="P4" s="413"/>
      <c r="Q4" s="413"/>
      <c r="R4" s="413"/>
      <c r="S4" s="413"/>
      <c r="T4" s="414"/>
      <c r="U4" s="412" t="s">
        <v>5</v>
      </c>
      <c r="V4" s="413"/>
      <c r="W4" s="413"/>
      <c r="X4" s="413"/>
      <c r="Y4" s="413"/>
      <c r="Z4" s="414"/>
      <c r="AA4" s="412" t="s">
        <v>6</v>
      </c>
      <c r="AB4" s="413"/>
      <c r="AC4" s="413"/>
      <c r="AD4" s="413"/>
      <c r="AE4" s="413"/>
      <c r="AF4" s="219"/>
      <c r="AG4" s="426" t="s">
        <v>1</v>
      </c>
      <c r="AH4" s="416"/>
      <c r="AI4" s="427"/>
      <c r="AJ4" s="415"/>
      <c r="AK4" s="415"/>
      <c r="AL4" s="428"/>
    </row>
    <row r="5" spans="1:39" s="34" customFormat="1" ht="15.75" thickBot="1">
      <c r="A5" s="242"/>
      <c r="B5" s="200"/>
      <c r="C5" s="417" t="s">
        <v>115</v>
      </c>
      <c r="D5" s="423"/>
      <c r="E5" s="415" t="s">
        <v>118</v>
      </c>
      <c r="F5" s="416"/>
      <c r="G5" s="424" t="s">
        <v>79</v>
      </c>
      <c r="H5" s="425"/>
      <c r="I5" s="417" t="s">
        <v>115</v>
      </c>
      <c r="J5" s="423"/>
      <c r="K5" s="415" t="s">
        <v>118</v>
      </c>
      <c r="L5" s="416"/>
      <c r="M5" s="417" t="s">
        <v>79</v>
      </c>
      <c r="N5" s="418"/>
      <c r="O5" s="412" t="s">
        <v>115</v>
      </c>
      <c r="P5" s="416"/>
      <c r="Q5" s="415" t="s">
        <v>118</v>
      </c>
      <c r="R5" s="416"/>
      <c r="S5" s="417" t="s">
        <v>79</v>
      </c>
      <c r="T5" s="419"/>
      <c r="U5" s="417" t="s">
        <v>115</v>
      </c>
      <c r="V5" s="423"/>
      <c r="W5" s="415" t="s">
        <v>118</v>
      </c>
      <c r="X5" s="416"/>
      <c r="Y5" s="415" t="s">
        <v>79</v>
      </c>
      <c r="Z5" s="414"/>
      <c r="AA5" s="412" t="s">
        <v>115</v>
      </c>
      <c r="AB5" s="416"/>
      <c r="AC5" s="415" t="s">
        <v>118</v>
      </c>
      <c r="AD5" s="416"/>
      <c r="AE5" s="417" t="s">
        <v>79</v>
      </c>
      <c r="AF5" s="429"/>
      <c r="AG5" s="417" t="s">
        <v>115</v>
      </c>
      <c r="AH5" s="423"/>
      <c r="AI5" s="415" t="s">
        <v>118</v>
      </c>
      <c r="AJ5" s="416"/>
      <c r="AK5" s="424" t="s">
        <v>79</v>
      </c>
      <c r="AL5" s="425"/>
      <c r="AM5" s="38"/>
    </row>
    <row r="6" spans="1:39" s="34" customFormat="1" ht="15.75" thickBot="1">
      <c r="A6" s="76"/>
      <c r="B6" s="200"/>
      <c r="C6" s="39" t="s">
        <v>48</v>
      </c>
      <c r="D6" s="221" t="s">
        <v>49</v>
      </c>
      <c r="E6" s="221" t="s">
        <v>48</v>
      </c>
      <c r="F6" s="221" t="s">
        <v>49</v>
      </c>
      <c r="G6" s="40" t="s">
        <v>48</v>
      </c>
      <c r="H6" s="214" t="s">
        <v>49</v>
      </c>
      <c r="I6" s="39" t="s">
        <v>48</v>
      </c>
      <c r="J6" s="85" t="s">
        <v>49</v>
      </c>
      <c r="K6" s="221" t="s">
        <v>48</v>
      </c>
      <c r="L6" s="85" t="s">
        <v>49</v>
      </c>
      <c r="M6" s="221" t="s">
        <v>48</v>
      </c>
      <c r="N6" s="227" t="s">
        <v>49</v>
      </c>
      <c r="O6" s="228" t="s">
        <v>48</v>
      </c>
      <c r="P6" s="85" t="s">
        <v>49</v>
      </c>
      <c r="Q6" s="221" t="s">
        <v>48</v>
      </c>
      <c r="R6" s="85" t="s">
        <v>49</v>
      </c>
      <c r="S6" s="221" t="s">
        <v>48</v>
      </c>
      <c r="T6" s="227" t="s">
        <v>49</v>
      </c>
      <c r="U6" s="228" t="s">
        <v>48</v>
      </c>
      <c r="V6" s="85" t="s">
        <v>49</v>
      </c>
      <c r="W6" s="221" t="s">
        <v>48</v>
      </c>
      <c r="X6" s="85" t="s">
        <v>49</v>
      </c>
      <c r="Y6" s="221" t="s">
        <v>48</v>
      </c>
      <c r="Z6" s="230" t="s">
        <v>49</v>
      </c>
      <c r="AA6" s="232" t="s">
        <v>48</v>
      </c>
      <c r="AB6" s="229" t="s">
        <v>49</v>
      </c>
      <c r="AC6" s="229" t="s">
        <v>48</v>
      </c>
      <c r="AD6" s="229" t="s">
        <v>49</v>
      </c>
      <c r="AE6" s="40" t="s">
        <v>48</v>
      </c>
      <c r="AF6" s="227" t="s">
        <v>49</v>
      </c>
      <c r="AG6" s="228" t="s">
        <v>48</v>
      </c>
      <c r="AH6" s="85" t="s">
        <v>49</v>
      </c>
      <c r="AI6" s="229" t="s">
        <v>48</v>
      </c>
      <c r="AJ6" s="229" t="s">
        <v>49</v>
      </c>
      <c r="AK6" s="221" t="s">
        <v>48</v>
      </c>
      <c r="AL6" s="41" t="s">
        <v>49</v>
      </c>
      <c r="AM6" s="38"/>
    </row>
    <row r="7" spans="1:39" s="34" customFormat="1" ht="30">
      <c r="A7" s="243"/>
      <c r="B7" s="246" t="s">
        <v>17</v>
      </c>
      <c r="C7" s="113">
        <v>1484</v>
      </c>
      <c r="D7" s="220">
        <f t="shared" ref="D7:D14" si="0">C7/$C$14</f>
        <v>0.902676399026764</v>
      </c>
      <c r="E7" s="222">
        <v>1272</v>
      </c>
      <c r="F7" s="220">
        <f>E7/$E$14</f>
        <v>0.89451476793248941</v>
      </c>
      <c r="G7" s="223">
        <f>E7-C7</f>
        <v>-212</v>
      </c>
      <c r="H7" s="224">
        <f>G7/C7</f>
        <v>-0.14285714285714285</v>
      </c>
      <c r="I7" s="113">
        <v>1053</v>
      </c>
      <c r="J7" s="225">
        <f t="shared" ref="J7:J14" si="1">I7/$I$14</f>
        <v>0.83109707971586422</v>
      </c>
      <c r="K7" s="226">
        <v>951</v>
      </c>
      <c r="L7" s="225">
        <f t="shared" ref="L7:L14" si="2">K7/$K$14</f>
        <v>0.81491002570694082</v>
      </c>
      <c r="M7" s="223">
        <f>K7-I7</f>
        <v>-102</v>
      </c>
      <c r="N7" s="224">
        <f>M7/I7</f>
        <v>-9.686609686609686E-2</v>
      </c>
      <c r="O7" s="113">
        <v>117</v>
      </c>
      <c r="P7" s="225">
        <f>O7/$O$14</f>
        <v>0.90697674418604646</v>
      </c>
      <c r="Q7" s="226">
        <v>108</v>
      </c>
      <c r="R7" s="225">
        <f>Q7/$Q$14</f>
        <v>0.88524590163934425</v>
      </c>
      <c r="S7" s="223">
        <f>Q7-O7</f>
        <v>-9</v>
      </c>
      <c r="T7" s="224">
        <f>S7/O7</f>
        <v>-7.6923076923076927E-2</v>
      </c>
      <c r="U7" s="113">
        <v>1289</v>
      </c>
      <c r="V7" s="225">
        <f t="shared" ref="V7:V14" si="3">U7/$U$14</f>
        <v>0.84914361001317518</v>
      </c>
      <c r="W7" s="222">
        <v>1121</v>
      </c>
      <c r="X7" s="225">
        <f t="shared" ref="X7:X14" si="4">W7/$W$14</f>
        <v>0.8200438917337235</v>
      </c>
      <c r="Y7" s="231">
        <f>W7-U7</f>
        <v>-168</v>
      </c>
      <c r="Z7" s="224">
        <f>Y7/U7</f>
        <v>-0.13033359193173003</v>
      </c>
      <c r="AA7" s="113">
        <v>406</v>
      </c>
      <c r="AB7" s="225">
        <f t="shared" ref="AB7:AB14" si="5">AA7/$AA$14</f>
        <v>0.63836477987421381</v>
      </c>
      <c r="AC7" s="226">
        <v>359</v>
      </c>
      <c r="AD7" s="225">
        <f t="shared" ref="AD7:AD14" si="6">AC7/$AC$14</f>
        <v>0.60950764006791169</v>
      </c>
      <c r="AE7" s="223">
        <f>AC7-AA7</f>
        <v>-47</v>
      </c>
      <c r="AF7" s="233">
        <f>AE7/AA7</f>
        <v>-0.11576354679802955</v>
      </c>
      <c r="AG7" s="234">
        <f t="shared" ref="AG7:AG13" si="7">C7+I7+O7+U7+AA7</f>
        <v>4349</v>
      </c>
      <c r="AH7" s="225">
        <f t="shared" ref="AH7:AH14" si="8">AG7/$AG$14</f>
        <v>0.8373122834039276</v>
      </c>
      <c r="AI7" s="223">
        <f t="shared" ref="AI7:AI13" si="9">E7+K7+Q7+W7+AC7</f>
        <v>3811</v>
      </c>
      <c r="AJ7" s="225">
        <f t="shared" ref="AJ7:AJ14" si="10">AI7/$AI$14</f>
        <v>0.81658452967645168</v>
      </c>
      <c r="AK7" s="231">
        <f>AI7-AG7</f>
        <v>-538</v>
      </c>
      <c r="AL7" s="224">
        <f>AK7/AG7</f>
        <v>-0.12370659921821109</v>
      </c>
    </row>
    <row r="8" spans="1:39" s="34" customFormat="1" ht="30">
      <c r="A8" s="244"/>
      <c r="B8" s="202" t="s">
        <v>18</v>
      </c>
      <c r="C8" s="114">
        <v>67</v>
      </c>
      <c r="D8" s="42">
        <f t="shared" si="0"/>
        <v>4.0754257907542578E-2</v>
      </c>
      <c r="E8" s="54">
        <v>66</v>
      </c>
      <c r="F8" s="42">
        <f>E8/$E$14</f>
        <v>4.6413502109704644E-2</v>
      </c>
      <c r="G8" s="43">
        <f t="shared" ref="G8:G14" si="11">E8-C8</f>
        <v>-1</v>
      </c>
      <c r="H8" s="215">
        <f t="shared" ref="H8:H14" si="12">G8/C8</f>
        <v>-1.4925373134328358E-2</v>
      </c>
      <c r="I8" s="114">
        <v>103</v>
      </c>
      <c r="J8" s="42">
        <f t="shared" si="1"/>
        <v>8.129439621152329E-2</v>
      </c>
      <c r="K8" s="54">
        <v>100</v>
      </c>
      <c r="L8" s="42">
        <f t="shared" si="2"/>
        <v>8.5689802913453295E-2</v>
      </c>
      <c r="M8" s="43">
        <f t="shared" ref="M8:M14" si="13">K8-I8</f>
        <v>-3</v>
      </c>
      <c r="N8" s="215">
        <f t="shared" ref="N8:N14" si="14">M8/I8</f>
        <v>-2.9126213592233011E-2</v>
      </c>
      <c r="O8" s="114">
        <v>5</v>
      </c>
      <c r="P8" s="42">
        <f t="shared" ref="P8:P14" si="15">O8/$O$14</f>
        <v>3.875968992248062E-2</v>
      </c>
      <c r="Q8" s="54">
        <v>6</v>
      </c>
      <c r="R8" s="42">
        <f t="shared" ref="R8:R14" si="16">Q8/$Q$14</f>
        <v>4.9180327868852458E-2</v>
      </c>
      <c r="S8" s="43">
        <f t="shared" ref="S8:S14" si="17">Q8-O8</f>
        <v>1</v>
      </c>
      <c r="T8" s="215">
        <f t="shared" ref="T8:T14" si="18">S8/O8</f>
        <v>0.2</v>
      </c>
      <c r="U8" s="114">
        <v>92</v>
      </c>
      <c r="V8" s="42">
        <f t="shared" si="3"/>
        <v>6.0606060606060608E-2</v>
      </c>
      <c r="W8" s="54">
        <v>98</v>
      </c>
      <c r="X8" s="42">
        <f t="shared" si="4"/>
        <v>7.1689831748354055E-2</v>
      </c>
      <c r="Y8" s="43">
        <f t="shared" ref="Y8:Y14" si="19">W8-U8</f>
        <v>6</v>
      </c>
      <c r="Z8" s="77">
        <f t="shared" ref="Z8:Z14" si="20">Y8/U8</f>
        <v>6.5217391304347824E-2</v>
      </c>
      <c r="AA8" s="115">
        <v>55</v>
      </c>
      <c r="AB8" s="42">
        <f t="shared" si="5"/>
        <v>8.6477987421383642E-2</v>
      </c>
      <c r="AC8" s="54">
        <v>53</v>
      </c>
      <c r="AD8" s="42">
        <f t="shared" si="6"/>
        <v>8.9983022071307303E-2</v>
      </c>
      <c r="AE8" s="43">
        <f t="shared" ref="AE8:AE13" si="21">AC8-AA8</f>
        <v>-2</v>
      </c>
      <c r="AF8" s="215">
        <f t="shared" ref="AF8:AF14" si="22">AE8/AA8</f>
        <v>-3.6363636363636362E-2</v>
      </c>
      <c r="AG8" s="218">
        <f t="shared" si="7"/>
        <v>322</v>
      </c>
      <c r="AH8" s="42">
        <f t="shared" si="8"/>
        <v>6.1994609164420483E-2</v>
      </c>
      <c r="AI8" s="43">
        <f t="shared" si="9"/>
        <v>323</v>
      </c>
      <c r="AJ8" s="33">
        <f t="shared" si="10"/>
        <v>6.9209342189843578E-2</v>
      </c>
      <c r="AK8" s="43">
        <f t="shared" ref="AK8:AK13" si="23">AI8-AG8</f>
        <v>1</v>
      </c>
      <c r="AL8" s="77">
        <f t="shared" ref="AL8:AL14" si="24">AK8/AG8</f>
        <v>3.105590062111801E-3</v>
      </c>
    </row>
    <row r="9" spans="1:39" s="34" customFormat="1" ht="45">
      <c r="A9" s="244"/>
      <c r="B9" s="202" t="s">
        <v>19</v>
      </c>
      <c r="C9" s="114">
        <v>20</v>
      </c>
      <c r="D9" s="42">
        <f t="shared" si="0"/>
        <v>1.2165450121654502E-2</v>
      </c>
      <c r="E9" s="54">
        <v>20</v>
      </c>
      <c r="F9" s="42">
        <f t="shared" ref="F9:F14" si="25">E9/$E$14</f>
        <v>1.4064697609001406E-2</v>
      </c>
      <c r="G9" s="43">
        <f t="shared" si="11"/>
        <v>0</v>
      </c>
      <c r="H9" s="215">
        <f t="shared" si="12"/>
        <v>0</v>
      </c>
      <c r="I9" s="114">
        <v>16</v>
      </c>
      <c r="J9" s="42">
        <f t="shared" si="1"/>
        <v>1.2628255722178374E-2</v>
      </c>
      <c r="K9" s="54">
        <v>17</v>
      </c>
      <c r="L9" s="42">
        <f t="shared" si="2"/>
        <v>1.456726649528706E-2</v>
      </c>
      <c r="M9" s="43">
        <f t="shared" si="13"/>
        <v>1</v>
      </c>
      <c r="N9" s="215">
        <f t="shared" si="14"/>
        <v>6.25E-2</v>
      </c>
      <c r="O9" s="114">
        <v>2</v>
      </c>
      <c r="P9" s="42">
        <f t="shared" si="15"/>
        <v>1.5503875968992248E-2</v>
      </c>
      <c r="Q9" s="54">
        <v>2</v>
      </c>
      <c r="R9" s="42">
        <f t="shared" si="16"/>
        <v>1.6393442622950821E-2</v>
      </c>
      <c r="S9" s="43">
        <f t="shared" si="17"/>
        <v>0</v>
      </c>
      <c r="T9" s="215">
        <f t="shared" si="18"/>
        <v>0</v>
      </c>
      <c r="U9" s="114">
        <v>5</v>
      </c>
      <c r="V9" s="42">
        <f t="shared" si="3"/>
        <v>3.2938076416337285E-3</v>
      </c>
      <c r="W9" s="54">
        <v>5</v>
      </c>
      <c r="X9" s="42">
        <f t="shared" si="4"/>
        <v>3.6576444769568397E-3</v>
      </c>
      <c r="Y9" s="43">
        <f t="shared" si="19"/>
        <v>0</v>
      </c>
      <c r="Z9" s="77">
        <f t="shared" si="20"/>
        <v>0</v>
      </c>
      <c r="AA9" s="115">
        <v>20</v>
      </c>
      <c r="AB9" s="42">
        <f t="shared" si="5"/>
        <v>3.1446540880503145E-2</v>
      </c>
      <c r="AC9" s="54">
        <v>21</v>
      </c>
      <c r="AD9" s="42">
        <f t="shared" si="6"/>
        <v>3.5653650254668934E-2</v>
      </c>
      <c r="AE9" s="43">
        <f t="shared" si="21"/>
        <v>1</v>
      </c>
      <c r="AF9" s="215">
        <f t="shared" si="22"/>
        <v>0.05</v>
      </c>
      <c r="AG9" s="218">
        <f t="shared" si="7"/>
        <v>63</v>
      </c>
      <c r="AH9" s="42">
        <f t="shared" si="8"/>
        <v>1.2129380053908356E-2</v>
      </c>
      <c r="AI9" s="43">
        <f t="shared" si="9"/>
        <v>65</v>
      </c>
      <c r="AJ9" s="33">
        <f t="shared" si="10"/>
        <v>1.3927576601671309E-2</v>
      </c>
      <c r="AK9" s="43">
        <f t="shared" si="23"/>
        <v>2</v>
      </c>
      <c r="AL9" s="77">
        <f t="shared" si="24"/>
        <v>3.1746031746031744E-2</v>
      </c>
    </row>
    <row r="10" spans="1:39" s="34" customFormat="1" ht="30">
      <c r="A10" s="243"/>
      <c r="B10" s="201" t="s">
        <v>20</v>
      </c>
      <c r="C10" s="114">
        <v>7</v>
      </c>
      <c r="D10" s="42">
        <f t="shared" si="0"/>
        <v>4.2579075425790754E-3</v>
      </c>
      <c r="E10" s="54">
        <v>4</v>
      </c>
      <c r="F10" s="42">
        <f t="shared" si="25"/>
        <v>2.8129395218002813E-3</v>
      </c>
      <c r="G10" s="43">
        <f t="shared" si="11"/>
        <v>-3</v>
      </c>
      <c r="H10" s="215">
        <f t="shared" si="12"/>
        <v>-0.42857142857142855</v>
      </c>
      <c r="I10" s="114">
        <v>12</v>
      </c>
      <c r="J10" s="42">
        <f t="shared" si="1"/>
        <v>9.4711917916337814E-3</v>
      </c>
      <c r="K10" s="54">
        <v>14</v>
      </c>
      <c r="L10" s="42">
        <f t="shared" si="2"/>
        <v>1.1996572407883462E-2</v>
      </c>
      <c r="M10" s="43">
        <f t="shared" si="13"/>
        <v>2</v>
      </c>
      <c r="N10" s="215">
        <f t="shared" si="14"/>
        <v>0.16666666666666666</v>
      </c>
      <c r="O10" s="114"/>
      <c r="P10" s="42">
        <f t="shared" si="15"/>
        <v>0</v>
      </c>
      <c r="Q10" s="54"/>
      <c r="R10" s="42">
        <f t="shared" si="16"/>
        <v>0</v>
      </c>
      <c r="S10" s="43">
        <f t="shared" si="17"/>
        <v>0</v>
      </c>
      <c r="T10" s="215" t="e">
        <f t="shared" si="18"/>
        <v>#DIV/0!</v>
      </c>
      <c r="U10" s="114">
        <v>13</v>
      </c>
      <c r="V10" s="42">
        <f t="shared" si="3"/>
        <v>8.563899868247694E-3</v>
      </c>
      <c r="W10" s="54">
        <v>10</v>
      </c>
      <c r="X10" s="42">
        <f t="shared" si="4"/>
        <v>7.3152889539136795E-3</v>
      </c>
      <c r="Y10" s="43">
        <f t="shared" si="19"/>
        <v>-3</v>
      </c>
      <c r="Z10" s="215">
        <f t="shared" si="20"/>
        <v>-0.23076923076923078</v>
      </c>
      <c r="AA10" s="114">
        <v>33</v>
      </c>
      <c r="AB10" s="42">
        <f t="shared" si="5"/>
        <v>5.1886792452830191E-2</v>
      </c>
      <c r="AC10" s="54">
        <v>33</v>
      </c>
      <c r="AD10" s="42">
        <f t="shared" si="6"/>
        <v>5.6027164685908321E-2</v>
      </c>
      <c r="AE10" s="43">
        <f t="shared" si="21"/>
        <v>0</v>
      </c>
      <c r="AF10" s="215">
        <f t="shared" si="22"/>
        <v>0</v>
      </c>
      <c r="AG10" s="218">
        <f t="shared" si="7"/>
        <v>65</v>
      </c>
      <c r="AH10" s="42">
        <f t="shared" si="8"/>
        <v>1.2514439738159414E-2</v>
      </c>
      <c r="AI10" s="43">
        <f t="shared" si="9"/>
        <v>61</v>
      </c>
      <c r="AJ10" s="33">
        <f t="shared" si="10"/>
        <v>1.3070494964645383E-2</v>
      </c>
      <c r="AK10" s="43">
        <f t="shared" si="23"/>
        <v>-4</v>
      </c>
      <c r="AL10" s="77">
        <f t="shared" si="24"/>
        <v>-6.1538461538461542E-2</v>
      </c>
    </row>
    <row r="11" spans="1:39" s="34" customFormat="1" ht="16.5" customHeight="1">
      <c r="A11" s="244"/>
      <c r="B11" s="203" t="s">
        <v>21</v>
      </c>
      <c r="C11" s="115">
        <v>57</v>
      </c>
      <c r="D11" s="42">
        <f t="shared" si="0"/>
        <v>3.4671532846715328E-2</v>
      </c>
      <c r="E11" s="54">
        <v>52</v>
      </c>
      <c r="F11" s="42">
        <f t="shared" si="25"/>
        <v>3.6568213783403657E-2</v>
      </c>
      <c r="G11" s="43">
        <f t="shared" si="11"/>
        <v>-5</v>
      </c>
      <c r="H11" s="215">
        <f t="shared" si="12"/>
        <v>-8.771929824561403E-2</v>
      </c>
      <c r="I11" s="114">
        <v>39</v>
      </c>
      <c r="J11" s="42">
        <f t="shared" si="1"/>
        <v>3.0781373322809787E-2</v>
      </c>
      <c r="K11" s="54">
        <v>38</v>
      </c>
      <c r="L11" s="42">
        <f t="shared" si="2"/>
        <v>3.2562125107112254E-2</v>
      </c>
      <c r="M11" s="43">
        <f t="shared" si="13"/>
        <v>-1</v>
      </c>
      <c r="N11" s="215">
        <f t="shared" si="14"/>
        <v>-2.564102564102564E-2</v>
      </c>
      <c r="O11" s="114">
        <v>1</v>
      </c>
      <c r="P11" s="42">
        <f t="shared" si="15"/>
        <v>7.7519379844961239E-3</v>
      </c>
      <c r="Q11" s="54">
        <v>1</v>
      </c>
      <c r="R11" s="42">
        <f t="shared" si="16"/>
        <v>8.1967213114754103E-3</v>
      </c>
      <c r="S11" s="43">
        <f t="shared" si="17"/>
        <v>0</v>
      </c>
      <c r="T11" s="215">
        <f t="shared" si="18"/>
        <v>0</v>
      </c>
      <c r="U11" s="114">
        <v>39</v>
      </c>
      <c r="V11" s="42">
        <f t="shared" si="3"/>
        <v>2.5691699604743084E-2</v>
      </c>
      <c r="W11" s="54">
        <v>47</v>
      </c>
      <c r="X11" s="42">
        <f t="shared" si="4"/>
        <v>3.4381858083394293E-2</v>
      </c>
      <c r="Y11" s="43">
        <f t="shared" si="19"/>
        <v>8</v>
      </c>
      <c r="Z11" s="215">
        <f t="shared" si="20"/>
        <v>0.20512820512820512</v>
      </c>
      <c r="AA11" s="114">
        <v>23</v>
      </c>
      <c r="AB11" s="42">
        <f t="shared" si="5"/>
        <v>3.6163522012578615E-2</v>
      </c>
      <c r="AC11" s="54">
        <v>21</v>
      </c>
      <c r="AD11" s="42">
        <f t="shared" si="6"/>
        <v>3.5653650254668934E-2</v>
      </c>
      <c r="AE11" s="43">
        <f t="shared" si="21"/>
        <v>-2</v>
      </c>
      <c r="AF11" s="215">
        <f t="shared" si="22"/>
        <v>-8.6956521739130432E-2</v>
      </c>
      <c r="AG11" s="218">
        <f t="shared" si="7"/>
        <v>159</v>
      </c>
      <c r="AH11" s="42">
        <f t="shared" si="8"/>
        <v>3.0612244897959183E-2</v>
      </c>
      <c r="AI11" s="43">
        <f t="shared" si="9"/>
        <v>159</v>
      </c>
      <c r="AJ11" s="33">
        <f t="shared" si="10"/>
        <v>3.4068995071780586E-2</v>
      </c>
      <c r="AK11" s="43">
        <f t="shared" si="23"/>
        <v>0</v>
      </c>
      <c r="AL11" s="77">
        <f t="shared" si="24"/>
        <v>0</v>
      </c>
    </row>
    <row r="12" spans="1:39" s="34" customFormat="1" ht="45">
      <c r="A12" s="244"/>
      <c r="B12" s="201" t="s">
        <v>22</v>
      </c>
      <c r="C12" s="114">
        <v>5</v>
      </c>
      <c r="D12" s="42">
        <f t="shared" si="0"/>
        <v>3.0413625304136255E-3</v>
      </c>
      <c r="E12" s="54">
        <v>4</v>
      </c>
      <c r="F12" s="42">
        <f t="shared" si="25"/>
        <v>2.8129395218002813E-3</v>
      </c>
      <c r="G12" s="43">
        <f t="shared" si="11"/>
        <v>-1</v>
      </c>
      <c r="H12" s="215">
        <f t="shared" si="12"/>
        <v>-0.2</v>
      </c>
      <c r="I12" s="114">
        <v>33</v>
      </c>
      <c r="J12" s="42">
        <f t="shared" si="1"/>
        <v>2.6045777426992895E-2</v>
      </c>
      <c r="K12" s="54">
        <v>36</v>
      </c>
      <c r="L12" s="42">
        <f t="shared" si="2"/>
        <v>3.0848329048843187E-2</v>
      </c>
      <c r="M12" s="43">
        <f t="shared" si="13"/>
        <v>3</v>
      </c>
      <c r="N12" s="215">
        <f t="shared" si="14"/>
        <v>9.0909090909090912E-2</v>
      </c>
      <c r="O12" s="114">
        <v>4</v>
      </c>
      <c r="P12" s="42">
        <f t="shared" si="15"/>
        <v>3.1007751937984496E-2</v>
      </c>
      <c r="Q12" s="54">
        <v>4</v>
      </c>
      <c r="R12" s="42">
        <f t="shared" si="16"/>
        <v>3.2786885245901641E-2</v>
      </c>
      <c r="S12" s="43">
        <f t="shared" si="17"/>
        <v>0</v>
      </c>
      <c r="T12" s="215">
        <f t="shared" si="18"/>
        <v>0</v>
      </c>
      <c r="U12" s="114">
        <v>58</v>
      </c>
      <c r="V12" s="42">
        <f t="shared" si="3"/>
        <v>3.8208168642951248E-2</v>
      </c>
      <c r="W12" s="54">
        <v>62</v>
      </c>
      <c r="X12" s="42">
        <f t="shared" si="4"/>
        <v>4.5354791514264817E-2</v>
      </c>
      <c r="Y12" s="43">
        <f t="shared" si="19"/>
        <v>4</v>
      </c>
      <c r="Z12" s="215">
        <f t="shared" si="20"/>
        <v>6.8965517241379309E-2</v>
      </c>
      <c r="AA12" s="114">
        <v>86</v>
      </c>
      <c r="AB12" s="42">
        <f t="shared" si="5"/>
        <v>0.13522012578616352</v>
      </c>
      <c r="AC12" s="54">
        <v>90</v>
      </c>
      <c r="AD12" s="42">
        <f t="shared" si="6"/>
        <v>0.15280135823429541</v>
      </c>
      <c r="AE12" s="43">
        <f t="shared" si="21"/>
        <v>4</v>
      </c>
      <c r="AF12" s="77">
        <f t="shared" si="22"/>
        <v>4.6511627906976744E-2</v>
      </c>
      <c r="AG12" s="217">
        <f t="shared" si="7"/>
        <v>186</v>
      </c>
      <c r="AH12" s="42">
        <f t="shared" si="8"/>
        <v>3.5810550635348479E-2</v>
      </c>
      <c r="AI12" s="43">
        <f t="shared" si="9"/>
        <v>196</v>
      </c>
      <c r="AJ12" s="33">
        <f t="shared" si="10"/>
        <v>4.1997000214270407E-2</v>
      </c>
      <c r="AK12" s="43">
        <f t="shared" si="23"/>
        <v>10</v>
      </c>
      <c r="AL12" s="77">
        <f t="shared" si="24"/>
        <v>5.3763440860215055E-2</v>
      </c>
    </row>
    <row r="13" spans="1:39" s="34" customFormat="1" ht="45.75" thickBot="1">
      <c r="A13" s="244"/>
      <c r="B13" s="204" t="s">
        <v>23</v>
      </c>
      <c r="C13" s="130">
        <v>4</v>
      </c>
      <c r="D13" s="205">
        <f t="shared" si="0"/>
        <v>2.4330900243309003E-3</v>
      </c>
      <c r="E13" s="207">
        <v>4</v>
      </c>
      <c r="F13" s="205">
        <f t="shared" si="25"/>
        <v>2.8129395218002813E-3</v>
      </c>
      <c r="G13" s="239">
        <f t="shared" si="11"/>
        <v>0</v>
      </c>
      <c r="H13" s="237">
        <f t="shared" si="12"/>
        <v>0</v>
      </c>
      <c r="I13" s="119">
        <v>11</v>
      </c>
      <c r="J13" s="205">
        <f t="shared" si="1"/>
        <v>8.6819258089976328E-3</v>
      </c>
      <c r="K13" s="240">
        <v>11</v>
      </c>
      <c r="L13" s="205">
        <f t="shared" si="2"/>
        <v>9.4258783204798635E-3</v>
      </c>
      <c r="M13" s="209">
        <f t="shared" si="13"/>
        <v>0</v>
      </c>
      <c r="N13" s="216">
        <f t="shared" si="14"/>
        <v>0</v>
      </c>
      <c r="O13" s="130"/>
      <c r="P13" s="205">
        <f t="shared" si="15"/>
        <v>0</v>
      </c>
      <c r="Q13" s="240">
        <v>1</v>
      </c>
      <c r="R13" s="205">
        <f t="shared" si="16"/>
        <v>8.1967213114754103E-3</v>
      </c>
      <c r="S13" s="209">
        <f t="shared" si="17"/>
        <v>1</v>
      </c>
      <c r="T13" s="237" t="e">
        <f t="shared" si="18"/>
        <v>#DIV/0!</v>
      </c>
      <c r="U13" s="119">
        <v>22</v>
      </c>
      <c r="V13" s="101">
        <f t="shared" si="3"/>
        <v>1.4492753623188406E-2</v>
      </c>
      <c r="W13" s="207">
        <v>24</v>
      </c>
      <c r="X13" s="101">
        <f t="shared" si="4"/>
        <v>1.755669348939283E-2</v>
      </c>
      <c r="Y13" s="209">
        <f t="shared" si="19"/>
        <v>2</v>
      </c>
      <c r="Z13" s="102">
        <f t="shared" si="20"/>
        <v>9.0909090909090912E-2</v>
      </c>
      <c r="AA13" s="130">
        <v>13</v>
      </c>
      <c r="AB13" s="101">
        <f t="shared" si="5"/>
        <v>2.0440251572327043E-2</v>
      </c>
      <c r="AC13" s="207">
        <v>12</v>
      </c>
      <c r="AD13" s="101">
        <f t="shared" si="6"/>
        <v>2.037351443123939E-2</v>
      </c>
      <c r="AE13" s="239">
        <f t="shared" si="21"/>
        <v>-1</v>
      </c>
      <c r="AF13" s="237">
        <f t="shared" si="22"/>
        <v>-7.6923076923076927E-2</v>
      </c>
      <c r="AG13" s="235">
        <f t="shared" si="7"/>
        <v>50</v>
      </c>
      <c r="AH13" s="205">
        <f t="shared" si="8"/>
        <v>9.6264921062764724E-3</v>
      </c>
      <c r="AI13" s="209">
        <f t="shared" si="9"/>
        <v>52</v>
      </c>
      <c r="AJ13" s="211">
        <f t="shared" si="10"/>
        <v>1.1142061281337047E-2</v>
      </c>
      <c r="AK13" s="209">
        <f t="shared" si="23"/>
        <v>2</v>
      </c>
      <c r="AL13" s="102">
        <f t="shared" si="24"/>
        <v>0.04</v>
      </c>
    </row>
    <row r="14" spans="1:39" s="34" customFormat="1" ht="15.75" thickBot="1">
      <c r="A14" s="245"/>
      <c r="B14" s="213" t="s">
        <v>16</v>
      </c>
      <c r="C14" s="236">
        <f>SUM(C7:C13)</f>
        <v>1644</v>
      </c>
      <c r="D14" s="206">
        <f t="shared" si="0"/>
        <v>1</v>
      </c>
      <c r="E14" s="210">
        <f>SUM(E7:E13)</f>
        <v>1422</v>
      </c>
      <c r="F14" s="212">
        <f t="shared" si="25"/>
        <v>1</v>
      </c>
      <c r="G14" s="210">
        <f t="shared" si="11"/>
        <v>-222</v>
      </c>
      <c r="H14" s="238">
        <f t="shared" si="12"/>
        <v>-0.13503649635036497</v>
      </c>
      <c r="I14" s="236">
        <f>SUM(I7:I13)</f>
        <v>1267</v>
      </c>
      <c r="J14" s="206">
        <f t="shared" si="1"/>
        <v>1</v>
      </c>
      <c r="K14" s="210">
        <f>SUM(K7:K13)</f>
        <v>1167</v>
      </c>
      <c r="L14" s="212">
        <f t="shared" si="2"/>
        <v>1</v>
      </c>
      <c r="M14" s="210">
        <f t="shared" si="13"/>
        <v>-100</v>
      </c>
      <c r="N14" s="238">
        <f t="shared" si="14"/>
        <v>-7.8926598263614839E-2</v>
      </c>
      <c r="O14" s="236">
        <f>SUM(O7:O13)</f>
        <v>129</v>
      </c>
      <c r="P14" s="206">
        <f t="shared" si="15"/>
        <v>1</v>
      </c>
      <c r="Q14" s="210">
        <f>SUM(Q7:Q13)</f>
        <v>122</v>
      </c>
      <c r="R14" s="212">
        <f t="shared" si="16"/>
        <v>1</v>
      </c>
      <c r="S14" s="210">
        <f t="shared" si="17"/>
        <v>-7</v>
      </c>
      <c r="T14" s="238">
        <f t="shared" si="18"/>
        <v>-5.4263565891472867E-2</v>
      </c>
      <c r="U14" s="236">
        <f>SUM(U7:U13)</f>
        <v>1518</v>
      </c>
      <c r="V14" s="206">
        <f t="shared" si="3"/>
        <v>1</v>
      </c>
      <c r="W14" s="210">
        <f>SUM(W7:W13)</f>
        <v>1367</v>
      </c>
      <c r="X14" s="212">
        <f t="shared" si="4"/>
        <v>1</v>
      </c>
      <c r="Y14" s="210">
        <f t="shared" si="19"/>
        <v>-151</v>
      </c>
      <c r="Z14" s="238">
        <f t="shared" si="20"/>
        <v>-9.9472990777338607E-2</v>
      </c>
      <c r="AA14" s="236">
        <f>SUM(AA7:AA13)</f>
        <v>636</v>
      </c>
      <c r="AB14" s="206">
        <f t="shared" si="5"/>
        <v>1</v>
      </c>
      <c r="AC14" s="210">
        <f>SUM(AC7:AC13)</f>
        <v>589</v>
      </c>
      <c r="AD14" s="212">
        <f t="shared" si="6"/>
        <v>1</v>
      </c>
      <c r="AE14" s="210">
        <f>AC14-AA14</f>
        <v>-47</v>
      </c>
      <c r="AF14" s="238">
        <f t="shared" si="22"/>
        <v>-7.3899371069182387E-2</v>
      </c>
      <c r="AG14" s="236">
        <f>SUM(AG7:AG13)</f>
        <v>5194</v>
      </c>
      <c r="AH14" s="206">
        <f t="shared" si="8"/>
        <v>1</v>
      </c>
      <c r="AI14" s="210">
        <f>SUM(AI7:AI13)</f>
        <v>4667</v>
      </c>
      <c r="AJ14" s="212">
        <f t="shared" si="10"/>
        <v>1</v>
      </c>
      <c r="AK14" s="210">
        <f>AI14-AG14</f>
        <v>-527</v>
      </c>
      <c r="AL14" s="208">
        <f t="shared" si="24"/>
        <v>-0.10146322680015403</v>
      </c>
    </row>
    <row r="15" spans="1:39" s="34" customFormat="1">
      <c r="A15" s="44"/>
      <c r="B15" s="44"/>
      <c r="C15" s="45"/>
      <c r="D15" s="46"/>
      <c r="E15" s="47"/>
      <c r="F15" s="46"/>
      <c r="G15" s="48"/>
      <c r="H15" s="46"/>
      <c r="I15" s="49"/>
      <c r="J15" s="46"/>
      <c r="K15" s="50"/>
      <c r="L15" s="46"/>
      <c r="M15" s="48"/>
      <c r="N15" s="46"/>
      <c r="O15" s="49"/>
      <c r="P15" s="46"/>
      <c r="Q15" s="50"/>
      <c r="R15" s="46"/>
      <c r="S15" s="48"/>
      <c r="T15" s="46"/>
      <c r="U15"/>
      <c r="V15" s="46"/>
      <c r="W15" s="47"/>
      <c r="X15" s="46"/>
      <c r="Y15" s="48"/>
      <c r="Z15" s="46"/>
      <c r="AA15" s="45"/>
      <c r="AB15" s="46"/>
      <c r="AC15" s="47"/>
      <c r="AD15" s="46"/>
      <c r="AE15" s="47"/>
      <c r="AF15" s="46"/>
      <c r="AG15" s="47"/>
      <c r="AH15" s="46"/>
      <c r="AI15" s="51"/>
      <c r="AJ15" s="52"/>
      <c r="AK15" s="48"/>
      <c r="AL15" s="46"/>
    </row>
    <row r="16" spans="1:39" s="31" customFormat="1" ht="18.75">
      <c r="A16" s="17"/>
      <c r="B16" s="5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40" ht="18.75">
      <c r="B17" s="57"/>
      <c r="AE17" s="17"/>
      <c r="AF17" s="17"/>
      <c r="AG17" s="17"/>
      <c r="AH17" s="17"/>
      <c r="AI17" s="17"/>
      <c r="AJ17" s="17"/>
      <c r="AK17" s="17"/>
      <c r="AL17" s="17"/>
    </row>
    <row r="18" spans="2:40">
      <c r="AE18" s="17"/>
      <c r="AF18" s="17"/>
      <c r="AG18" s="17"/>
      <c r="AH18" s="17"/>
      <c r="AI18" s="17"/>
      <c r="AJ18" s="17"/>
      <c r="AK18" s="17"/>
      <c r="AL18" s="17"/>
    </row>
    <row r="19" spans="2:40">
      <c r="AE19" s="17"/>
      <c r="AF19" s="17"/>
      <c r="AG19" s="17"/>
      <c r="AH19" s="17"/>
      <c r="AI19" s="17"/>
      <c r="AJ19" s="17"/>
      <c r="AK19" s="17"/>
      <c r="AL19" s="17"/>
    </row>
    <row r="20" spans="2:40" ht="15.75" customHeight="1">
      <c r="AI20" s="17"/>
      <c r="AJ20" s="17"/>
      <c r="AK20" s="17"/>
      <c r="AL20" s="17"/>
      <c r="AM20" s="17"/>
      <c r="AN20" s="17"/>
    </row>
    <row r="21" spans="2:40">
      <c r="AI21" s="17"/>
      <c r="AJ21" s="17"/>
      <c r="AK21" s="17"/>
      <c r="AL21" s="17"/>
      <c r="AM21" s="17"/>
      <c r="AN21" s="17"/>
    </row>
    <row r="22" spans="2:40">
      <c r="AI22" s="17"/>
      <c r="AJ22" s="17"/>
      <c r="AK22" s="17"/>
      <c r="AL22" s="17"/>
      <c r="AM22" s="17"/>
      <c r="AN22" s="17"/>
    </row>
    <row r="23" spans="2:40">
      <c r="AI23" s="17"/>
      <c r="AJ23" s="17"/>
      <c r="AK23" s="17"/>
      <c r="AL23" s="17"/>
      <c r="AM23" s="17"/>
      <c r="AN23" s="17"/>
    </row>
    <row r="24" spans="2:40">
      <c r="AI24" s="17"/>
      <c r="AJ24" s="17"/>
      <c r="AK24" s="17"/>
      <c r="AL24" s="17"/>
      <c r="AM24" s="17"/>
      <c r="AN24" s="17"/>
    </row>
    <row r="25" spans="2:40">
      <c r="AI25" s="17"/>
      <c r="AJ25" s="17"/>
      <c r="AK25" s="17"/>
      <c r="AL25" s="17"/>
      <c r="AM25" s="17"/>
      <c r="AN25" s="17"/>
    </row>
    <row r="26" spans="2:40">
      <c r="AI26" s="17"/>
      <c r="AJ26" s="17"/>
      <c r="AK26" s="17"/>
      <c r="AL26" s="17"/>
      <c r="AM26" s="17"/>
      <c r="AN26" s="17"/>
    </row>
    <row r="27" spans="2:40">
      <c r="AI27" s="17"/>
      <c r="AJ27" s="17"/>
      <c r="AK27" s="17"/>
      <c r="AL27" s="17"/>
      <c r="AM27" s="17"/>
      <c r="AN27" s="17"/>
    </row>
    <row r="28" spans="2:40">
      <c r="AI28" s="17"/>
      <c r="AJ28" s="17"/>
      <c r="AK28" s="17"/>
      <c r="AL28" s="17"/>
      <c r="AM28" s="17"/>
      <c r="AN28" s="17"/>
    </row>
    <row r="29" spans="2:40">
      <c r="AI29" s="17"/>
      <c r="AJ29" s="17"/>
      <c r="AK29" s="17"/>
      <c r="AL29" s="17"/>
      <c r="AM29" s="17"/>
      <c r="AN29" s="17"/>
    </row>
    <row r="30" spans="2:40">
      <c r="AI30" s="17"/>
      <c r="AJ30" s="17"/>
      <c r="AK30" s="17"/>
      <c r="AL30" s="17"/>
      <c r="AM30" s="17"/>
      <c r="AN30" s="17"/>
    </row>
    <row r="31" spans="2:40">
      <c r="AI31" s="17"/>
      <c r="AJ31" s="17"/>
      <c r="AK31" s="17"/>
      <c r="AL31" s="17"/>
      <c r="AM31" s="17"/>
      <c r="AN31" s="17"/>
    </row>
    <row r="32" spans="2:40">
      <c r="AI32" s="17"/>
      <c r="AJ32" s="17"/>
      <c r="AK32" s="17"/>
      <c r="AL32" s="17"/>
      <c r="AM32" s="17"/>
      <c r="AN32" s="17"/>
    </row>
    <row r="33" spans="35:40">
      <c r="AI33" s="17"/>
      <c r="AJ33" s="17"/>
      <c r="AK33" s="17"/>
      <c r="AL33" s="17"/>
      <c r="AM33" s="17"/>
      <c r="AN33" s="17"/>
    </row>
    <row r="34" spans="35:40">
      <c r="AI34" s="17"/>
      <c r="AJ34" s="17"/>
      <c r="AK34" s="17"/>
      <c r="AL34" s="17"/>
      <c r="AM34" s="17"/>
      <c r="AN34" s="17"/>
    </row>
    <row r="35" spans="35:40">
      <c r="AI35" s="17"/>
      <c r="AJ35" s="17"/>
      <c r="AK35" s="17"/>
      <c r="AL35" s="17"/>
      <c r="AM35" s="17"/>
      <c r="AN35" s="17"/>
    </row>
    <row r="36" spans="35:40">
      <c r="AI36" s="17"/>
      <c r="AJ36" s="17"/>
      <c r="AK36" s="17"/>
      <c r="AL36" s="17"/>
      <c r="AM36" s="17"/>
      <c r="AN36" s="17"/>
    </row>
    <row r="37" spans="35:40">
      <c r="AI37" s="17"/>
      <c r="AJ37" s="17"/>
      <c r="AK37" s="17"/>
      <c r="AL37" s="17"/>
      <c r="AM37" s="17"/>
      <c r="AN37" s="17"/>
    </row>
    <row r="38" spans="35:40">
      <c r="AI38" s="17"/>
      <c r="AJ38" s="17"/>
      <c r="AK38" s="17"/>
      <c r="AL38" s="17"/>
      <c r="AM38" s="17"/>
      <c r="AN38" s="17"/>
    </row>
    <row r="39" spans="35:40">
      <c r="AI39" s="17"/>
      <c r="AJ39" s="17"/>
      <c r="AK39" s="17"/>
      <c r="AL39" s="17"/>
      <c r="AM39" s="17"/>
      <c r="AN39" s="17"/>
    </row>
    <row r="40" spans="35:40">
      <c r="AI40" s="17"/>
      <c r="AJ40" s="17"/>
      <c r="AK40" s="17"/>
      <c r="AL40" s="17"/>
      <c r="AM40" s="17"/>
      <c r="AN40" s="17"/>
    </row>
    <row r="41" spans="35:40">
      <c r="AI41" s="17"/>
      <c r="AJ41" s="17"/>
      <c r="AK41" s="17"/>
      <c r="AL41" s="17"/>
      <c r="AM41" s="17"/>
      <c r="AN41" s="17"/>
    </row>
    <row r="42" spans="35:40">
      <c r="AI42" s="17"/>
      <c r="AJ42" s="17"/>
      <c r="AK42" s="17"/>
      <c r="AL42" s="17"/>
      <c r="AM42" s="17"/>
      <c r="AN42" s="17"/>
    </row>
    <row r="43" spans="35:40">
      <c r="AI43" s="17"/>
      <c r="AJ43" s="17"/>
      <c r="AK43" s="17"/>
      <c r="AL43" s="17"/>
      <c r="AM43" s="17"/>
      <c r="AN43" s="17"/>
    </row>
    <row r="44" spans="35:40">
      <c r="AI44" s="17"/>
      <c r="AJ44" s="17"/>
      <c r="AK44" s="17"/>
      <c r="AL44" s="17"/>
      <c r="AM44" s="17"/>
      <c r="AN44" s="17"/>
    </row>
    <row r="45" spans="35:40">
      <c r="AI45" s="17"/>
      <c r="AJ45" s="17"/>
      <c r="AK45" s="17"/>
      <c r="AL45" s="17"/>
      <c r="AM45" s="17"/>
      <c r="AN45" s="17"/>
    </row>
    <row r="46" spans="35:40">
      <c r="AI46" s="17"/>
      <c r="AJ46" s="17"/>
      <c r="AK46" s="17"/>
      <c r="AL46" s="17"/>
      <c r="AM46" s="17"/>
      <c r="AN46" s="17"/>
    </row>
    <row r="47" spans="35:40">
      <c r="AI47" s="17"/>
      <c r="AJ47" s="17"/>
      <c r="AK47" s="17"/>
      <c r="AL47" s="17"/>
      <c r="AM47" s="17"/>
      <c r="AN47" s="17"/>
    </row>
    <row r="48" spans="35:40">
      <c r="AI48" s="17"/>
      <c r="AJ48" s="17"/>
      <c r="AK48" s="17"/>
      <c r="AL48" s="17"/>
      <c r="AM48" s="17"/>
      <c r="AN48" s="17"/>
    </row>
    <row r="49" spans="1:40">
      <c r="AI49" s="17"/>
      <c r="AJ49" s="17"/>
      <c r="AK49" s="17"/>
      <c r="AL49" s="17"/>
      <c r="AM49" s="17"/>
      <c r="AN49" s="17"/>
    </row>
    <row r="50" spans="1:40">
      <c r="AI50" s="17"/>
      <c r="AJ50" s="17"/>
      <c r="AK50" s="17"/>
      <c r="AL50" s="17"/>
      <c r="AM50" s="17"/>
      <c r="AN50" s="17"/>
    </row>
    <row r="51" spans="1:40">
      <c r="AI51" s="17"/>
      <c r="AJ51" s="17"/>
      <c r="AK51" s="17"/>
      <c r="AL51" s="17"/>
      <c r="AM51" s="17"/>
      <c r="AN51" s="17"/>
    </row>
    <row r="52" spans="1:40">
      <c r="AI52" s="17"/>
      <c r="AJ52" s="17"/>
      <c r="AK52" s="17"/>
      <c r="AL52" s="17"/>
      <c r="AM52" s="17"/>
      <c r="AN52" s="17"/>
    </row>
    <row r="53" spans="1:40">
      <c r="AI53" s="17"/>
      <c r="AJ53" s="17"/>
      <c r="AK53" s="17"/>
      <c r="AL53" s="17"/>
      <c r="AM53" s="17"/>
      <c r="AN53" s="17"/>
    </row>
    <row r="54" spans="1:40">
      <c r="AE54" s="17"/>
      <c r="AF54" s="17"/>
      <c r="AG54" s="17"/>
      <c r="AH54" s="17"/>
      <c r="AI54" s="17"/>
      <c r="AJ54" s="17"/>
      <c r="AK54" s="17"/>
      <c r="AL54" s="17"/>
    </row>
    <row r="55" spans="1:40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40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40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40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40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4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40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40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40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40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38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</row>
    <row r="167" spans="1:38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</row>
    <row r="168" spans="1:3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</row>
    <row r="169" spans="1:38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</row>
    <row r="170" spans="1:38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</row>
    <row r="171" spans="1:38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38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38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38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38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  <row r="176" spans="1:38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</row>
    <row r="177" spans="1:38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:3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:38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38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:38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</row>
    <row r="183" spans="1:38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:38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</sheetData>
  <mergeCells count="25"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AG4:AL4"/>
    <mergeCell ref="AG5:AH5"/>
    <mergeCell ref="AI5:AJ5"/>
    <mergeCell ref="AK5:AL5"/>
    <mergeCell ref="AE5:AF5"/>
    <mergeCell ref="W5:X5"/>
    <mergeCell ref="I4:N4"/>
    <mergeCell ref="U4:Z4"/>
    <mergeCell ref="AC5:AD5"/>
    <mergeCell ref="M5:N5"/>
    <mergeCell ref="Y5:Z5"/>
    <mergeCell ref="O4:T4"/>
    <mergeCell ref="O5:P5"/>
    <mergeCell ref="Q5:R5"/>
    <mergeCell ref="S5:T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32"/>
  <sheetViews>
    <sheetView topLeftCell="A21" zoomScale="110" zoomScaleNormal="110" workbookViewId="0">
      <selection activeCell="H38" sqref="H38"/>
    </sheetView>
  </sheetViews>
  <sheetFormatPr defaultRowHeight="15"/>
  <cols>
    <col min="1" max="1" width="0.7109375" customWidth="1"/>
    <col min="2" max="2" width="1.140625" style="60" hidden="1" customWidth="1"/>
    <col min="3" max="3" width="17.140625" customWidth="1"/>
    <col min="4" max="4" width="5.28515625" customWidth="1"/>
    <col min="5" max="5" width="5.85546875" customWidth="1"/>
    <col min="6" max="6" width="5.5703125" customWidth="1"/>
    <col min="7" max="7" width="6.28515625" customWidth="1"/>
    <col min="8" max="8" width="5.42578125" customWidth="1"/>
    <col min="9" max="9" width="7.5703125" customWidth="1"/>
    <col min="10" max="10" width="5.42578125" customWidth="1"/>
    <col min="11" max="11" width="6.42578125" customWidth="1"/>
    <col min="12" max="12" width="5.140625" customWidth="1"/>
    <col min="13" max="13" width="5.85546875" customWidth="1"/>
    <col min="14" max="14" width="11.5703125" customWidth="1"/>
    <col min="15" max="15" width="5.42578125" customWidth="1"/>
    <col min="16" max="16" width="6.140625" customWidth="1"/>
    <col min="17" max="17" width="7.7109375" customWidth="1"/>
    <col min="18" max="57" width="9.140625" style="60"/>
  </cols>
  <sheetData>
    <row r="1" spans="1:103" s="29" customFormat="1" ht="16.5" customHeight="1">
      <c r="B1" s="59"/>
      <c r="C1" s="87" t="s">
        <v>83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</row>
    <row r="2" spans="1:103" s="29" customFormat="1" ht="13.5" thickBot="1">
      <c r="B2" s="59"/>
      <c r="C2" s="87" t="s">
        <v>119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</row>
    <row r="3" spans="1:103" ht="15" customHeight="1">
      <c r="B3" s="61"/>
      <c r="C3" s="346"/>
      <c r="D3" s="433" t="s">
        <v>2</v>
      </c>
      <c r="E3" s="434"/>
      <c r="F3" s="435" t="s">
        <v>3</v>
      </c>
      <c r="G3" s="435"/>
      <c r="H3" s="435" t="s">
        <v>80</v>
      </c>
      <c r="I3" s="435"/>
      <c r="J3" s="434" t="s">
        <v>5</v>
      </c>
      <c r="K3" s="434"/>
      <c r="L3" s="434" t="s">
        <v>6</v>
      </c>
      <c r="M3" s="436"/>
      <c r="N3" s="248" t="s">
        <v>120</v>
      </c>
      <c r="O3" s="430" t="s">
        <v>121</v>
      </c>
      <c r="P3" s="431"/>
      <c r="Q3" s="432"/>
    </row>
    <row r="4" spans="1:103" ht="15.75" thickBot="1">
      <c r="B4" s="61"/>
      <c r="C4" s="347"/>
      <c r="D4" s="258" t="s">
        <v>48</v>
      </c>
      <c r="E4" s="259" t="s">
        <v>49</v>
      </c>
      <c r="F4" s="260" t="s">
        <v>48</v>
      </c>
      <c r="G4" s="260" t="s">
        <v>49</v>
      </c>
      <c r="H4" s="259" t="s">
        <v>48</v>
      </c>
      <c r="I4" s="259" t="s">
        <v>49</v>
      </c>
      <c r="J4" s="259" t="s">
        <v>48</v>
      </c>
      <c r="K4" s="259" t="s">
        <v>49</v>
      </c>
      <c r="L4" s="259" t="s">
        <v>48</v>
      </c>
      <c r="M4" s="261" t="s">
        <v>49</v>
      </c>
      <c r="N4" s="262" t="s">
        <v>48</v>
      </c>
      <c r="O4" s="264" t="s">
        <v>48</v>
      </c>
      <c r="P4" s="265" t="s">
        <v>49</v>
      </c>
      <c r="Q4" s="266" t="s">
        <v>82</v>
      </c>
    </row>
    <row r="5" spans="1:103" ht="15.75" thickBot="1">
      <c r="A5" s="81"/>
      <c r="B5" s="81"/>
      <c r="C5" s="366" t="s">
        <v>132</v>
      </c>
      <c r="D5" s="367"/>
      <c r="E5" s="368"/>
      <c r="F5" s="369">
        <v>1</v>
      </c>
      <c r="G5" s="368">
        <f>F5/$F$31</f>
        <v>0.01</v>
      </c>
      <c r="H5" s="370"/>
      <c r="I5" s="368"/>
      <c r="J5" s="370"/>
      <c r="K5" s="368"/>
      <c r="L5" s="370"/>
      <c r="M5" s="371"/>
      <c r="N5" s="263">
        <v>0</v>
      </c>
      <c r="O5" s="372">
        <f>SUM(D5,F5,H5,J5,L5)</f>
        <v>1</v>
      </c>
      <c r="P5" s="373">
        <f t="shared" ref="P5:P31" si="0">O5/$O$31</f>
        <v>3.0959752321981426E-3</v>
      </c>
      <c r="Q5" s="374">
        <f t="shared" ref="Q5:Q31" si="1">O5-N5</f>
        <v>1</v>
      </c>
      <c r="S5" s="97"/>
    </row>
    <row r="6" spans="1:103" ht="15.75" thickBot="1">
      <c r="A6" s="81"/>
      <c r="B6" s="81"/>
      <c r="C6" s="366" t="s">
        <v>25</v>
      </c>
      <c r="D6" s="375">
        <v>7</v>
      </c>
      <c r="E6" s="368">
        <f>D6/$D$31</f>
        <v>0.10606060606060606</v>
      </c>
      <c r="F6" s="370">
        <v>15</v>
      </c>
      <c r="G6" s="368">
        <f>F6/$F$31</f>
        <v>0.15</v>
      </c>
      <c r="H6" s="370">
        <v>3</v>
      </c>
      <c r="I6" s="368">
        <f>H6/$H$31</f>
        <v>0.5</v>
      </c>
      <c r="J6" s="370">
        <v>20</v>
      </c>
      <c r="K6" s="368">
        <f>J6/$J$31</f>
        <v>0.20408163265306123</v>
      </c>
      <c r="L6" s="370">
        <v>8</v>
      </c>
      <c r="M6" s="371">
        <f>L6/$L$31</f>
        <v>0.15094339622641509</v>
      </c>
      <c r="N6" s="365">
        <v>52</v>
      </c>
      <c r="O6" s="372">
        <f t="shared" ref="O6:O30" si="2">SUM(D6,F6,H6,J6,L6)</f>
        <v>53</v>
      </c>
      <c r="P6" s="373">
        <f t="shared" si="0"/>
        <v>0.16408668730650156</v>
      </c>
      <c r="Q6" s="374">
        <f t="shared" si="1"/>
        <v>1</v>
      </c>
      <c r="S6" s="97"/>
    </row>
    <row r="7" spans="1:103" ht="15.75" thickBot="1">
      <c r="A7" s="81"/>
      <c r="B7" s="81"/>
      <c r="C7" s="247" t="s">
        <v>26</v>
      </c>
      <c r="D7" s="376">
        <v>2</v>
      </c>
      <c r="E7" s="368">
        <f>D7/$D$31</f>
        <v>3.0303030303030304E-2</v>
      </c>
      <c r="F7" s="377"/>
      <c r="G7" s="368"/>
      <c r="H7" s="377"/>
      <c r="I7" s="368"/>
      <c r="J7" s="377"/>
      <c r="K7" s="368"/>
      <c r="L7" s="377"/>
      <c r="M7" s="371"/>
      <c r="N7" s="249">
        <v>2</v>
      </c>
      <c r="O7" s="372">
        <f t="shared" si="2"/>
        <v>2</v>
      </c>
      <c r="P7" s="373">
        <f t="shared" si="0"/>
        <v>6.1919504643962852E-3</v>
      </c>
      <c r="Q7" s="374">
        <f t="shared" si="1"/>
        <v>0</v>
      </c>
      <c r="S7" s="97"/>
    </row>
    <row r="8" spans="1:103" ht="15.75" thickBot="1">
      <c r="A8" s="81"/>
      <c r="B8" s="81"/>
      <c r="C8" s="247" t="s">
        <v>27</v>
      </c>
      <c r="D8" s="376"/>
      <c r="E8" s="368"/>
      <c r="F8" s="377">
        <v>1</v>
      </c>
      <c r="G8" s="368">
        <f>F8/$F$31</f>
        <v>0.01</v>
      </c>
      <c r="H8" s="377"/>
      <c r="I8" s="368"/>
      <c r="J8" s="377">
        <v>3</v>
      </c>
      <c r="K8" s="368">
        <f>J8/$J$31</f>
        <v>3.0612244897959183E-2</v>
      </c>
      <c r="L8" s="377">
        <v>1</v>
      </c>
      <c r="M8" s="371">
        <f>L8/$L$31</f>
        <v>1.8867924528301886E-2</v>
      </c>
      <c r="N8" s="249">
        <v>4</v>
      </c>
      <c r="O8" s="372">
        <f t="shared" si="2"/>
        <v>5</v>
      </c>
      <c r="P8" s="373">
        <f t="shared" si="0"/>
        <v>1.5479876160990712E-2</v>
      </c>
      <c r="Q8" s="374">
        <f t="shared" si="1"/>
        <v>1</v>
      </c>
      <c r="S8" s="97"/>
    </row>
    <row r="9" spans="1:103" ht="15.75" thickBot="1">
      <c r="A9" s="81"/>
      <c r="B9" s="81"/>
      <c r="C9" s="247" t="s">
        <v>87</v>
      </c>
      <c r="D9" s="376"/>
      <c r="E9" s="368"/>
      <c r="F9" s="377">
        <v>2</v>
      </c>
      <c r="G9" s="368">
        <f>F9/$F$31</f>
        <v>0.02</v>
      </c>
      <c r="H9" s="377"/>
      <c r="I9" s="368"/>
      <c r="J9" s="377"/>
      <c r="K9" s="368"/>
      <c r="L9" s="377"/>
      <c r="M9" s="371"/>
      <c r="N9" s="249">
        <v>1</v>
      </c>
      <c r="O9" s="372">
        <f t="shared" si="2"/>
        <v>2</v>
      </c>
      <c r="P9" s="373">
        <f t="shared" si="0"/>
        <v>6.1919504643962852E-3</v>
      </c>
      <c r="Q9" s="374">
        <f t="shared" si="1"/>
        <v>1</v>
      </c>
      <c r="S9" s="97"/>
    </row>
    <row r="10" spans="1:103" ht="15.75" thickBot="1">
      <c r="A10" s="81"/>
      <c r="B10" s="81"/>
      <c r="C10" s="247" t="s">
        <v>88</v>
      </c>
      <c r="D10" s="376"/>
      <c r="E10" s="368"/>
      <c r="F10" s="377">
        <v>1</v>
      </c>
      <c r="G10" s="368">
        <f>F10/$F$31</f>
        <v>0.01</v>
      </c>
      <c r="H10" s="377"/>
      <c r="I10" s="368"/>
      <c r="J10" s="377"/>
      <c r="K10" s="368"/>
      <c r="L10" s="377"/>
      <c r="M10" s="371"/>
      <c r="N10" s="249">
        <v>1</v>
      </c>
      <c r="O10" s="372">
        <f t="shared" si="2"/>
        <v>1</v>
      </c>
      <c r="P10" s="373">
        <f t="shared" si="0"/>
        <v>3.0959752321981426E-3</v>
      </c>
      <c r="Q10" s="374">
        <f t="shared" si="1"/>
        <v>0</v>
      </c>
      <c r="S10" s="9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</row>
    <row r="11" spans="1:103" ht="15.75" thickBot="1">
      <c r="A11" s="81"/>
      <c r="B11" s="81"/>
      <c r="C11" s="247" t="s">
        <v>28</v>
      </c>
      <c r="D11" s="376">
        <v>34</v>
      </c>
      <c r="E11" s="368">
        <f>D11/$D$31</f>
        <v>0.51515151515151514</v>
      </c>
      <c r="F11" s="377">
        <v>33</v>
      </c>
      <c r="G11" s="368">
        <f>F11/$F$31</f>
        <v>0.33</v>
      </c>
      <c r="H11" s="377">
        <v>1</v>
      </c>
      <c r="I11" s="368">
        <f>H11/$H$31</f>
        <v>0.16666666666666666</v>
      </c>
      <c r="J11" s="377">
        <v>28</v>
      </c>
      <c r="K11" s="368">
        <f t="shared" ref="K11:K16" si="3">J11/$J$31</f>
        <v>0.2857142857142857</v>
      </c>
      <c r="L11" s="377">
        <v>15</v>
      </c>
      <c r="M11" s="371">
        <f>L11/$L$31</f>
        <v>0.28301886792452829</v>
      </c>
      <c r="N11" s="249">
        <v>114</v>
      </c>
      <c r="O11" s="372">
        <f t="shared" si="2"/>
        <v>111</v>
      </c>
      <c r="P11" s="373">
        <f t="shared" si="0"/>
        <v>0.34365325077399383</v>
      </c>
      <c r="Q11" s="374">
        <f t="shared" si="1"/>
        <v>-3</v>
      </c>
      <c r="S11" s="97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</row>
    <row r="12" spans="1:103" ht="14.25" customHeight="1" thickBot="1">
      <c r="A12" s="81"/>
      <c r="B12" s="81"/>
      <c r="C12" s="247" t="s">
        <v>95</v>
      </c>
      <c r="D12" s="376"/>
      <c r="E12" s="368"/>
      <c r="F12" s="377"/>
      <c r="G12" s="368"/>
      <c r="H12" s="377"/>
      <c r="I12" s="368"/>
      <c r="J12" s="377">
        <v>1</v>
      </c>
      <c r="K12" s="368">
        <f t="shared" si="3"/>
        <v>1.020408163265306E-2</v>
      </c>
      <c r="L12" s="377"/>
      <c r="M12" s="371"/>
      <c r="N12" s="249">
        <v>1</v>
      </c>
      <c r="O12" s="372">
        <f t="shared" si="2"/>
        <v>1</v>
      </c>
      <c r="P12" s="373">
        <f t="shared" si="0"/>
        <v>3.0959752321981426E-3</v>
      </c>
      <c r="Q12" s="374">
        <f t="shared" si="1"/>
        <v>0</v>
      </c>
      <c r="S12" s="97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</row>
    <row r="13" spans="1:103" s="58" customFormat="1" ht="14.25" customHeight="1" thickBot="1">
      <c r="A13" s="81"/>
      <c r="B13" s="81"/>
      <c r="C13" s="247" t="s">
        <v>99</v>
      </c>
      <c r="D13" s="376"/>
      <c r="E13" s="368"/>
      <c r="F13" s="377">
        <v>1</v>
      </c>
      <c r="G13" s="368">
        <f>F13/$F$31</f>
        <v>0.01</v>
      </c>
      <c r="H13" s="377"/>
      <c r="I13" s="368"/>
      <c r="J13" s="377">
        <v>1</v>
      </c>
      <c r="K13" s="368">
        <f t="shared" si="3"/>
        <v>1.020408163265306E-2</v>
      </c>
      <c r="L13" s="377">
        <v>1</v>
      </c>
      <c r="M13" s="371">
        <f>L13/$L$31</f>
        <v>1.8867924528301886E-2</v>
      </c>
      <c r="N13" s="249">
        <v>2</v>
      </c>
      <c r="O13" s="372">
        <f t="shared" si="2"/>
        <v>3</v>
      </c>
      <c r="P13" s="373">
        <f t="shared" si="0"/>
        <v>9.2879256965944269E-3</v>
      </c>
      <c r="Q13" s="374">
        <f t="shared" si="1"/>
        <v>1</v>
      </c>
      <c r="R13" s="60"/>
      <c r="S13" s="97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</row>
    <row r="14" spans="1:103" ht="15.75" thickBot="1">
      <c r="A14" s="81"/>
      <c r="B14" s="81"/>
      <c r="C14" s="247" t="s">
        <v>29</v>
      </c>
      <c r="D14" s="376">
        <v>1</v>
      </c>
      <c r="E14" s="368">
        <f>D14/$D$31</f>
        <v>1.5151515151515152E-2</v>
      </c>
      <c r="F14" s="377"/>
      <c r="G14" s="368"/>
      <c r="H14" s="377"/>
      <c r="I14" s="368"/>
      <c r="J14" s="377">
        <v>6</v>
      </c>
      <c r="K14" s="368">
        <f t="shared" si="3"/>
        <v>6.1224489795918366E-2</v>
      </c>
      <c r="L14" s="377">
        <v>2</v>
      </c>
      <c r="M14" s="371">
        <f>L14/$L$31</f>
        <v>3.7735849056603772E-2</v>
      </c>
      <c r="N14" s="250">
        <v>9</v>
      </c>
      <c r="O14" s="372">
        <f t="shared" si="2"/>
        <v>9</v>
      </c>
      <c r="P14" s="373">
        <f t="shared" si="0"/>
        <v>2.7863777089783281E-2</v>
      </c>
      <c r="Q14" s="374">
        <f t="shared" si="1"/>
        <v>0</v>
      </c>
      <c r="S14" s="97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</row>
    <row r="15" spans="1:103" ht="15.75" thickBot="1">
      <c r="A15" s="81"/>
      <c r="B15" s="81"/>
      <c r="C15" s="247" t="s">
        <v>103</v>
      </c>
      <c r="D15" s="376">
        <v>1</v>
      </c>
      <c r="E15" s="368">
        <f>D15/$D$31</f>
        <v>1.5151515151515152E-2</v>
      </c>
      <c r="F15" s="377">
        <v>1</v>
      </c>
      <c r="G15" s="368">
        <f>F15/$F$31</f>
        <v>0.01</v>
      </c>
      <c r="H15" s="377"/>
      <c r="I15" s="368"/>
      <c r="J15" s="377">
        <v>1</v>
      </c>
      <c r="K15" s="368">
        <f t="shared" si="3"/>
        <v>1.020408163265306E-2</v>
      </c>
      <c r="L15" s="377"/>
      <c r="M15" s="371"/>
      <c r="N15" s="249">
        <v>2</v>
      </c>
      <c r="O15" s="372">
        <f t="shared" si="2"/>
        <v>3</v>
      </c>
      <c r="P15" s="373">
        <f t="shared" si="0"/>
        <v>9.2879256965944269E-3</v>
      </c>
      <c r="Q15" s="374">
        <f t="shared" si="1"/>
        <v>1</v>
      </c>
      <c r="S15" s="97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</row>
    <row r="16" spans="1:103" ht="15.75" thickBot="1">
      <c r="A16" s="81"/>
      <c r="B16" s="81"/>
      <c r="C16" s="247" t="s">
        <v>86</v>
      </c>
      <c r="D16" s="376"/>
      <c r="E16" s="368"/>
      <c r="F16" s="377">
        <v>2</v>
      </c>
      <c r="G16" s="368">
        <f>F16/$F$31</f>
        <v>0.02</v>
      </c>
      <c r="H16" s="377"/>
      <c r="I16" s="368"/>
      <c r="J16" s="377">
        <v>2</v>
      </c>
      <c r="K16" s="368">
        <f t="shared" si="3"/>
        <v>2.0408163265306121E-2</v>
      </c>
      <c r="L16" s="377"/>
      <c r="M16" s="371"/>
      <c r="N16" s="249">
        <v>4</v>
      </c>
      <c r="O16" s="372">
        <f t="shared" si="2"/>
        <v>4</v>
      </c>
      <c r="P16" s="373">
        <f t="shared" si="0"/>
        <v>1.238390092879257E-2</v>
      </c>
      <c r="Q16" s="374">
        <f t="shared" si="1"/>
        <v>0</v>
      </c>
      <c r="S16" s="97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</row>
    <row r="17" spans="1:103" ht="15.75" thickBot="1">
      <c r="A17" s="81"/>
      <c r="B17" s="81"/>
      <c r="C17" s="247" t="s">
        <v>112</v>
      </c>
      <c r="D17" s="376"/>
      <c r="E17" s="368"/>
      <c r="F17" s="377"/>
      <c r="G17" s="368"/>
      <c r="H17" s="377"/>
      <c r="I17" s="368"/>
      <c r="J17" s="377"/>
      <c r="K17" s="368"/>
      <c r="L17" s="377">
        <v>1</v>
      </c>
      <c r="M17" s="371">
        <f>L17/$L$31</f>
        <v>1.8867924528301886E-2</v>
      </c>
      <c r="N17" s="249">
        <v>1</v>
      </c>
      <c r="O17" s="372">
        <f t="shared" si="2"/>
        <v>1</v>
      </c>
      <c r="P17" s="373">
        <f t="shared" si="0"/>
        <v>3.0959752321981426E-3</v>
      </c>
      <c r="Q17" s="374">
        <f t="shared" si="1"/>
        <v>0</v>
      </c>
      <c r="S17" s="97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</row>
    <row r="18" spans="1:103" ht="15.75" thickBot="1">
      <c r="A18" s="81"/>
      <c r="B18" s="81"/>
      <c r="C18" s="247" t="s">
        <v>30</v>
      </c>
      <c r="D18" s="376">
        <v>3</v>
      </c>
      <c r="E18" s="368">
        <f>D18/$D$31</f>
        <v>4.5454545454545456E-2</v>
      </c>
      <c r="F18" s="377">
        <v>10</v>
      </c>
      <c r="G18" s="368">
        <f>F18/$F$31</f>
        <v>0.1</v>
      </c>
      <c r="H18" s="377">
        <v>1</v>
      </c>
      <c r="I18" s="368">
        <f>H18/$H$31</f>
        <v>0.16666666666666666</v>
      </c>
      <c r="J18" s="377">
        <v>10</v>
      </c>
      <c r="K18" s="368">
        <f>J18/$J$31</f>
        <v>0.10204081632653061</v>
      </c>
      <c r="L18" s="377">
        <v>12</v>
      </c>
      <c r="M18" s="371">
        <f>L18/$L$31</f>
        <v>0.22641509433962265</v>
      </c>
      <c r="N18" s="249">
        <v>36</v>
      </c>
      <c r="O18" s="372">
        <f t="shared" si="2"/>
        <v>36</v>
      </c>
      <c r="P18" s="373">
        <f t="shared" si="0"/>
        <v>0.11145510835913312</v>
      </c>
      <c r="Q18" s="374">
        <f t="shared" si="1"/>
        <v>0</v>
      </c>
      <c r="S18" s="97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</row>
    <row r="19" spans="1:103" ht="15.75" thickBot="1">
      <c r="A19" s="81"/>
      <c r="B19" s="81"/>
      <c r="C19" s="257" t="s">
        <v>133</v>
      </c>
      <c r="D19" s="376"/>
      <c r="E19" s="368"/>
      <c r="F19" s="377">
        <v>1</v>
      </c>
      <c r="G19" s="368">
        <f>F19/$F$31</f>
        <v>0.01</v>
      </c>
      <c r="H19" s="377"/>
      <c r="I19" s="368"/>
      <c r="J19" s="377"/>
      <c r="K19" s="368"/>
      <c r="L19" s="377"/>
      <c r="M19" s="371"/>
      <c r="N19" s="249">
        <v>0</v>
      </c>
      <c r="O19" s="372">
        <f t="shared" si="2"/>
        <v>1</v>
      </c>
      <c r="P19" s="373">
        <f t="shared" si="0"/>
        <v>3.0959752321981426E-3</v>
      </c>
      <c r="Q19" s="374">
        <f t="shared" si="1"/>
        <v>1</v>
      </c>
      <c r="S19" s="97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</row>
    <row r="20" spans="1:103" ht="15.75" thickBot="1">
      <c r="A20" s="81"/>
      <c r="B20" s="81"/>
      <c r="C20" s="247" t="s">
        <v>90</v>
      </c>
      <c r="D20" s="376"/>
      <c r="E20" s="368"/>
      <c r="F20" s="377">
        <v>1</v>
      </c>
      <c r="G20" s="368">
        <f>F20/$F$31</f>
        <v>0.01</v>
      </c>
      <c r="H20" s="377">
        <v>1</v>
      </c>
      <c r="I20" s="368">
        <f>H20/$H$31</f>
        <v>0.16666666666666666</v>
      </c>
      <c r="J20" s="377"/>
      <c r="K20" s="368"/>
      <c r="L20" s="377"/>
      <c r="M20" s="371"/>
      <c r="N20" s="249">
        <v>2</v>
      </c>
      <c r="O20" s="372">
        <f t="shared" si="2"/>
        <v>2</v>
      </c>
      <c r="P20" s="373">
        <f t="shared" si="0"/>
        <v>6.1919504643962852E-3</v>
      </c>
      <c r="Q20" s="374">
        <f t="shared" si="1"/>
        <v>0</v>
      </c>
      <c r="S20" s="97"/>
    </row>
    <row r="21" spans="1:103" ht="15.75" thickBot="1">
      <c r="A21" s="81"/>
      <c r="B21" s="81"/>
      <c r="C21" s="247" t="s">
        <v>31</v>
      </c>
      <c r="D21" s="376"/>
      <c r="E21" s="368"/>
      <c r="F21" s="377">
        <v>1</v>
      </c>
      <c r="G21" s="368">
        <f>F21/$F$31</f>
        <v>0.01</v>
      </c>
      <c r="H21" s="377"/>
      <c r="I21" s="368"/>
      <c r="J21" s="377">
        <v>1</v>
      </c>
      <c r="K21" s="368">
        <f>J21/$J$31</f>
        <v>1.020408163265306E-2</v>
      </c>
      <c r="L21" s="377"/>
      <c r="M21" s="371"/>
      <c r="N21" s="251">
        <v>2</v>
      </c>
      <c r="O21" s="372">
        <f t="shared" si="2"/>
        <v>2</v>
      </c>
      <c r="P21" s="373">
        <f t="shared" si="0"/>
        <v>6.1919504643962852E-3</v>
      </c>
      <c r="Q21" s="374">
        <f t="shared" si="1"/>
        <v>0</v>
      </c>
      <c r="S21" s="97"/>
    </row>
    <row r="22" spans="1:103" ht="15.75" thickBot="1">
      <c r="A22" s="81"/>
      <c r="B22" s="81"/>
      <c r="C22" s="247" t="s">
        <v>89</v>
      </c>
      <c r="D22" s="376">
        <v>1</v>
      </c>
      <c r="E22" s="368">
        <f>D22/$D$31</f>
        <v>1.5151515151515152E-2</v>
      </c>
      <c r="F22" s="377"/>
      <c r="G22" s="368"/>
      <c r="H22" s="377"/>
      <c r="I22" s="368"/>
      <c r="J22" s="377"/>
      <c r="K22" s="368"/>
      <c r="L22" s="377"/>
      <c r="M22" s="371"/>
      <c r="N22" s="252">
        <v>1</v>
      </c>
      <c r="O22" s="372">
        <f t="shared" si="2"/>
        <v>1</v>
      </c>
      <c r="P22" s="373">
        <f t="shared" si="0"/>
        <v>3.0959752321981426E-3</v>
      </c>
      <c r="Q22" s="374">
        <f t="shared" si="1"/>
        <v>0</v>
      </c>
      <c r="S22" s="97"/>
    </row>
    <row r="23" spans="1:103" ht="15.75" thickBot="1">
      <c r="A23" s="81"/>
      <c r="B23" s="81"/>
      <c r="C23" s="247" t="s">
        <v>32</v>
      </c>
      <c r="D23" s="376"/>
      <c r="E23" s="368"/>
      <c r="F23" s="377">
        <v>3</v>
      </c>
      <c r="G23" s="368">
        <f>F23/$F$31</f>
        <v>0.03</v>
      </c>
      <c r="H23" s="377"/>
      <c r="I23" s="368"/>
      <c r="J23" s="377">
        <v>7</v>
      </c>
      <c r="K23" s="368">
        <f>J23/$J$31</f>
        <v>7.1428571428571425E-2</v>
      </c>
      <c r="L23" s="377">
        <v>1</v>
      </c>
      <c r="M23" s="371">
        <f>L23/$L$31</f>
        <v>1.8867924528301886E-2</v>
      </c>
      <c r="N23" s="251">
        <v>10</v>
      </c>
      <c r="O23" s="372">
        <f t="shared" si="2"/>
        <v>11</v>
      </c>
      <c r="P23" s="373">
        <f t="shared" si="0"/>
        <v>3.4055727554179564E-2</v>
      </c>
      <c r="Q23" s="374">
        <f t="shared" si="1"/>
        <v>1</v>
      </c>
      <c r="S23" s="97"/>
    </row>
    <row r="24" spans="1:103" ht="15.75" thickBot="1">
      <c r="A24" s="81"/>
      <c r="B24" s="81"/>
      <c r="C24" s="247" t="s">
        <v>107</v>
      </c>
      <c r="D24" s="376"/>
      <c r="E24" s="368"/>
      <c r="F24" s="377"/>
      <c r="G24" s="368"/>
      <c r="H24" s="377"/>
      <c r="I24" s="368"/>
      <c r="J24" s="377">
        <v>1</v>
      </c>
      <c r="K24" s="368">
        <f>J24/$J$31</f>
        <v>1.020408163265306E-2</v>
      </c>
      <c r="L24" s="377"/>
      <c r="M24" s="371"/>
      <c r="N24" s="251">
        <v>1</v>
      </c>
      <c r="O24" s="372">
        <f t="shared" si="2"/>
        <v>1</v>
      </c>
      <c r="P24" s="373">
        <f t="shared" si="0"/>
        <v>3.0959752321981426E-3</v>
      </c>
      <c r="Q24" s="374">
        <f t="shared" si="1"/>
        <v>0</v>
      </c>
      <c r="S24" s="97"/>
    </row>
    <row r="25" spans="1:103" ht="15.75" thickBot="1">
      <c r="A25" s="81"/>
      <c r="B25" s="81"/>
      <c r="C25" s="247" t="s">
        <v>33</v>
      </c>
      <c r="D25" s="376">
        <v>16</v>
      </c>
      <c r="E25" s="368">
        <f>D25/$D$31</f>
        <v>0.24242424242424243</v>
      </c>
      <c r="F25" s="377">
        <v>22</v>
      </c>
      <c r="G25" s="368">
        <f>F25/$F$31</f>
        <v>0.22</v>
      </c>
      <c r="H25" s="377"/>
      <c r="I25" s="368"/>
      <c r="J25" s="377">
        <v>16</v>
      </c>
      <c r="K25" s="368">
        <f>J25/$J$31</f>
        <v>0.16326530612244897</v>
      </c>
      <c r="L25" s="377">
        <v>5</v>
      </c>
      <c r="M25" s="371">
        <f>L25/$L$31</f>
        <v>9.4339622641509441E-2</v>
      </c>
      <c r="N25" s="251">
        <v>56</v>
      </c>
      <c r="O25" s="372">
        <f t="shared" si="2"/>
        <v>59</v>
      </c>
      <c r="P25" s="373">
        <f t="shared" si="0"/>
        <v>0.1826625386996904</v>
      </c>
      <c r="Q25" s="374">
        <f t="shared" si="1"/>
        <v>3</v>
      </c>
      <c r="S25" s="97"/>
    </row>
    <row r="26" spans="1:103" ht="15.75" customHeight="1" thickBot="1">
      <c r="A26" s="81"/>
      <c r="B26" s="81"/>
      <c r="C26" s="247" t="s">
        <v>81</v>
      </c>
      <c r="D26" s="376"/>
      <c r="E26" s="368"/>
      <c r="F26" s="377">
        <v>2</v>
      </c>
      <c r="G26" s="368">
        <f>F26/$F$31</f>
        <v>0.02</v>
      </c>
      <c r="H26" s="377"/>
      <c r="I26" s="368"/>
      <c r="J26" s="377"/>
      <c r="K26" s="368"/>
      <c r="L26" s="377"/>
      <c r="M26" s="371"/>
      <c r="N26" s="252">
        <v>2</v>
      </c>
      <c r="O26" s="372">
        <f t="shared" si="2"/>
        <v>2</v>
      </c>
      <c r="P26" s="373">
        <f t="shared" si="0"/>
        <v>6.1919504643962852E-3</v>
      </c>
      <c r="Q26" s="374">
        <f t="shared" si="1"/>
        <v>0</v>
      </c>
      <c r="S26" s="97"/>
    </row>
    <row r="27" spans="1:103" ht="15.75" customHeight="1" thickBot="1">
      <c r="A27" s="81"/>
      <c r="B27" s="81"/>
      <c r="C27" s="256" t="s">
        <v>108</v>
      </c>
      <c r="D27" s="378"/>
      <c r="E27" s="368"/>
      <c r="F27" s="377"/>
      <c r="G27" s="368"/>
      <c r="H27" s="377"/>
      <c r="I27" s="368"/>
      <c r="J27" s="377">
        <v>1</v>
      </c>
      <c r="K27" s="368">
        <f>J27/$J$31</f>
        <v>1.020408163265306E-2</v>
      </c>
      <c r="L27" s="377"/>
      <c r="M27" s="371"/>
      <c r="N27" s="251">
        <v>1</v>
      </c>
      <c r="O27" s="372">
        <f t="shared" si="2"/>
        <v>1</v>
      </c>
      <c r="P27" s="373">
        <f t="shared" si="0"/>
        <v>3.0959752321981426E-3</v>
      </c>
      <c r="Q27" s="374">
        <f t="shared" si="1"/>
        <v>0</v>
      </c>
      <c r="S27" s="97"/>
    </row>
    <row r="28" spans="1:103" ht="14.25" customHeight="1" thickBot="1">
      <c r="A28" s="81"/>
      <c r="B28" s="81"/>
      <c r="C28" s="247" t="s">
        <v>97</v>
      </c>
      <c r="D28" s="376"/>
      <c r="E28" s="368"/>
      <c r="F28" s="377">
        <v>1</v>
      </c>
      <c r="G28" s="368">
        <f>F28/$F$31</f>
        <v>0.01</v>
      </c>
      <c r="H28" s="377"/>
      <c r="I28" s="368"/>
      <c r="J28" s="377"/>
      <c r="K28" s="368"/>
      <c r="L28" s="377"/>
      <c r="M28" s="371"/>
      <c r="N28" s="251">
        <v>1</v>
      </c>
      <c r="O28" s="372">
        <f t="shared" si="2"/>
        <v>1</v>
      </c>
      <c r="P28" s="373">
        <f t="shared" si="0"/>
        <v>3.0959752321981426E-3</v>
      </c>
      <c r="Q28" s="374">
        <f t="shared" si="1"/>
        <v>0</v>
      </c>
      <c r="S28" s="97"/>
    </row>
    <row r="29" spans="1:103" ht="13.5" customHeight="1" thickBot="1">
      <c r="A29" s="81"/>
      <c r="B29" s="81"/>
      <c r="C29" s="256" t="s">
        <v>98</v>
      </c>
      <c r="D29" s="378">
        <v>1</v>
      </c>
      <c r="E29" s="368">
        <f>D29/$D$31</f>
        <v>1.5151515151515152E-2</v>
      </c>
      <c r="F29" s="377">
        <v>1</v>
      </c>
      <c r="G29" s="368">
        <f>F29/$F$31</f>
        <v>0.01</v>
      </c>
      <c r="H29" s="377"/>
      <c r="I29" s="368"/>
      <c r="J29" s="377"/>
      <c r="K29" s="368"/>
      <c r="L29" s="377">
        <v>7</v>
      </c>
      <c r="M29" s="371">
        <f>L29/$L$31</f>
        <v>0.13207547169811321</v>
      </c>
      <c r="N29" s="251">
        <v>13</v>
      </c>
      <c r="O29" s="372">
        <f t="shared" si="2"/>
        <v>9</v>
      </c>
      <c r="P29" s="373">
        <f t="shared" si="0"/>
        <v>2.7863777089783281E-2</v>
      </c>
      <c r="Q29" s="374">
        <f t="shared" si="1"/>
        <v>-4</v>
      </c>
      <c r="S29" s="97"/>
    </row>
    <row r="30" spans="1:103" ht="15.75" customHeight="1" thickBot="1">
      <c r="A30" s="81"/>
      <c r="B30" s="81"/>
      <c r="C30" s="255" t="s">
        <v>105</v>
      </c>
      <c r="D30" s="379"/>
      <c r="E30" s="368"/>
      <c r="F30" s="380">
        <v>1</v>
      </c>
      <c r="G30" s="368">
        <f>F30/$F$31</f>
        <v>0.01</v>
      </c>
      <c r="H30" s="381"/>
      <c r="I30" s="368"/>
      <c r="J30" s="381"/>
      <c r="K30" s="368"/>
      <c r="L30" s="381"/>
      <c r="M30" s="371"/>
      <c r="N30" s="254">
        <v>1</v>
      </c>
      <c r="O30" s="372">
        <f t="shared" si="2"/>
        <v>1</v>
      </c>
      <c r="P30" s="373">
        <f t="shared" si="0"/>
        <v>3.0959752321981426E-3</v>
      </c>
      <c r="Q30" s="374">
        <f t="shared" si="1"/>
        <v>0</v>
      </c>
      <c r="S30" s="97"/>
    </row>
    <row r="31" spans="1:103" ht="15.75" thickBot="1">
      <c r="A31" s="81"/>
      <c r="B31" s="62"/>
      <c r="C31" s="253" t="s">
        <v>16</v>
      </c>
      <c r="D31" s="382">
        <f>SUM(D5:D30)</f>
        <v>66</v>
      </c>
      <c r="E31" s="383">
        <f>D31/$D$31</f>
        <v>1</v>
      </c>
      <c r="F31" s="384">
        <f>SUM(F5:F30)</f>
        <v>100</v>
      </c>
      <c r="G31" s="383">
        <f>F31/$F$31</f>
        <v>1</v>
      </c>
      <c r="H31" s="385">
        <f>SUM(H5:H30)</f>
        <v>6</v>
      </c>
      <c r="I31" s="386">
        <f>H31/$H$31</f>
        <v>1</v>
      </c>
      <c r="J31" s="385">
        <f>SUM(J5:J30)</f>
        <v>98</v>
      </c>
      <c r="K31" s="383">
        <f>J31/$J$31</f>
        <v>1</v>
      </c>
      <c r="L31" s="385">
        <f>SUM(L5:L30)</f>
        <v>53</v>
      </c>
      <c r="M31" s="387">
        <f>L31/$L$31</f>
        <v>1</v>
      </c>
      <c r="N31" s="253">
        <f>SUM(N5:N30)</f>
        <v>319</v>
      </c>
      <c r="O31" s="382">
        <f>SUM(O5:O30)</f>
        <v>323</v>
      </c>
      <c r="P31" s="383">
        <f t="shared" si="0"/>
        <v>1</v>
      </c>
      <c r="Q31" s="374">
        <f t="shared" si="1"/>
        <v>4</v>
      </c>
    </row>
    <row r="32" spans="1:103">
      <c r="A32" s="8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</sheetData>
  <mergeCells count="6">
    <mergeCell ref="O3:Q3"/>
    <mergeCell ref="D3:E3"/>
    <mergeCell ref="F3:G3"/>
    <mergeCell ref="J3:K3"/>
    <mergeCell ref="L3:M3"/>
    <mergeCell ref="H3:I3"/>
  </mergeCells>
  <phoneticPr fontId="10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="87" zoomScaleNormal="87" workbookViewId="0">
      <selection activeCell="J20" sqref="J20"/>
    </sheetView>
  </sheetViews>
  <sheetFormatPr defaultRowHeight="15"/>
  <cols>
    <col min="1" max="1" width="0.140625" style="60" customWidth="1"/>
    <col min="2" max="2" width="15.42578125" customWidth="1"/>
    <col min="3" max="3" width="4" style="60" bestFit="1" customWidth="1"/>
    <col min="4" max="4" width="4.85546875" style="60" bestFit="1" customWidth="1"/>
    <col min="5" max="5" width="4" style="60" bestFit="1" customWidth="1"/>
    <col min="6" max="6" width="4.85546875" style="60" bestFit="1" customWidth="1"/>
    <col min="7" max="7" width="4" style="60" bestFit="1" customWidth="1"/>
    <col min="8" max="8" width="4.85546875" style="60" bestFit="1" customWidth="1"/>
    <col min="9" max="9" width="4" style="60" bestFit="1" customWidth="1"/>
    <col min="10" max="10" width="4.85546875" style="60" bestFit="1" customWidth="1"/>
    <col min="11" max="11" width="4" style="60" bestFit="1" customWidth="1"/>
    <col min="12" max="12" width="4.85546875" style="60" bestFit="1" customWidth="1"/>
    <col min="13" max="13" width="4" style="60" bestFit="1" customWidth="1"/>
    <col min="14" max="14" width="4.85546875" style="60" bestFit="1" customWidth="1"/>
    <col min="15" max="15" width="4" style="60" bestFit="1" customWidth="1"/>
    <col min="16" max="16" width="4.85546875" style="60" bestFit="1" customWidth="1"/>
    <col min="17" max="17" width="4" style="60" bestFit="1" customWidth="1"/>
    <col min="18" max="18" width="4.85546875" style="60" bestFit="1" customWidth="1"/>
    <col min="19" max="19" width="4" style="60" bestFit="1" customWidth="1"/>
    <col min="20" max="20" width="4.85546875" style="60" bestFit="1" customWidth="1"/>
    <col min="21" max="21" width="4" style="60" bestFit="1" customWidth="1"/>
    <col min="22" max="22" width="4.85546875" style="60" bestFit="1" customWidth="1"/>
    <col min="23" max="23" width="4" style="60" bestFit="1" customWidth="1"/>
    <col min="24" max="24" width="4.85546875" style="60" bestFit="1" customWidth="1"/>
    <col min="25" max="25" width="4" bestFit="1" customWidth="1"/>
    <col min="26" max="26" width="4.42578125" customWidth="1"/>
    <col min="27" max="27" width="4" bestFit="1" customWidth="1"/>
    <col min="28" max="28" width="4.85546875" bestFit="1" customWidth="1"/>
  </cols>
  <sheetData>
    <row r="1" spans="1:28" s="29" customFormat="1" ht="12.75">
      <c r="A1" s="59"/>
      <c r="B1" s="1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8" s="29" customFormat="1" ht="12.75">
      <c r="A2" s="59"/>
      <c r="B2" s="14" t="s">
        <v>110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8" s="29" customFormat="1" ht="12.75" thickBot="1">
      <c r="A3" s="59"/>
      <c r="B3" s="30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8" ht="18.75" customHeight="1" thickBot="1">
      <c r="A4" s="61"/>
      <c r="B4" s="70"/>
      <c r="C4" s="439" t="s">
        <v>91</v>
      </c>
      <c r="D4" s="440"/>
      <c r="E4" s="439" t="s">
        <v>92</v>
      </c>
      <c r="F4" s="440"/>
      <c r="G4" s="439" t="s">
        <v>94</v>
      </c>
      <c r="H4" s="440"/>
      <c r="I4" s="439" t="s">
        <v>96</v>
      </c>
      <c r="J4" s="440"/>
      <c r="K4" s="439" t="s">
        <v>100</v>
      </c>
      <c r="L4" s="440"/>
      <c r="M4" s="437" t="s">
        <v>101</v>
      </c>
      <c r="N4" s="438"/>
      <c r="O4" s="437" t="s">
        <v>102</v>
      </c>
      <c r="P4" s="438"/>
      <c r="Q4" s="437" t="s">
        <v>104</v>
      </c>
      <c r="R4" s="438"/>
      <c r="S4" s="437" t="s">
        <v>106</v>
      </c>
      <c r="T4" s="438"/>
      <c r="U4" s="437" t="s">
        <v>111</v>
      </c>
      <c r="V4" s="438"/>
      <c r="W4" s="437" t="s">
        <v>113</v>
      </c>
      <c r="X4" s="438"/>
      <c r="Y4" s="437" t="s">
        <v>115</v>
      </c>
      <c r="Z4" s="438"/>
      <c r="AA4" s="437" t="s">
        <v>122</v>
      </c>
      <c r="AB4" s="438"/>
    </row>
    <row r="5" spans="1:28" ht="15.75" thickBot="1">
      <c r="A5" s="61"/>
      <c r="B5" s="269"/>
      <c r="C5" s="71" t="s">
        <v>48</v>
      </c>
      <c r="D5" s="72" t="s">
        <v>49</v>
      </c>
      <c r="E5" s="71" t="s">
        <v>48</v>
      </c>
      <c r="F5" s="72" t="s">
        <v>49</v>
      </c>
      <c r="G5" s="71" t="s">
        <v>48</v>
      </c>
      <c r="H5" s="72" t="s">
        <v>49</v>
      </c>
      <c r="I5" s="71" t="s">
        <v>48</v>
      </c>
      <c r="J5" s="72" t="s">
        <v>49</v>
      </c>
      <c r="K5" s="71" t="s">
        <v>48</v>
      </c>
      <c r="L5" s="72" t="s">
        <v>49</v>
      </c>
      <c r="M5" s="71" t="s">
        <v>48</v>
      </c>
      <c r="N5" s="72" t="s">
        <v>49</v>
      </c>
      <c r="O5" s="71" t="s">
        <v>48</v>
      </c>
      <c r="P5" s="72" t="s">
        <v>49</v>
      </c>
      <c r="Q5" s="71" t="s">
        <v>48</v>
      </c>
      <c r="R5" s="72" t="s">
        <v>49</v>
      </c>
      <c r="S5" s="71" t="s">
        <v>48</v>
      </c>
      <c r="T5" s="72" t="s">
        <v>49</v>
      </c>
      <c r="U5" s="71" t="s">
        <v>48</v>
      </c>
      <c r="V5" s="72" t="s">
        <v>49</v>
      </c>
      <c r="W5" s="71" t="s">
        <v>48</v>
      </c>
      <c r="X5" s="72" t="s">
        <v>49</v>
      </c>
      <c r="Y5" s="71" t="s">
        <v>48</v>
      </c>
      <c r="Z5" s="72" t="s">
        <v>49</v>
      </c>
      <c r="AA5" s="71" t="s">
        <v>48</v>
      </c>
      <c r="AB5" s="72" t="s">
        <v>49</v>
      </c>
    </row>
    <row r="6" spans="1:28" s="60" customFormat="1">
      <c r="A6" s="62"/>
      <c r="B6" s="270" t="s">
        <v>25</v>
      </c>
      <c r="C6" s="350">
        <v>50</v>
      </c>
      <c r="D6" s="351">
        <f t="shared" ref="D6:D11" si="0">C6/$C$11</f>
        <v>0.15923566878980891</v>
      </c>
      <c r="E6" s="350">
        <v>36</v>
      </c>
      <c r="F6" s="351">
        <f t="shared" ref="F6:F11" si="1">E6/$E$11</f>
        <v>0.14457831325301204</v>
      </c>
      <c r="G6" s="350">
        <v>36</v>
      </c>
      <c r="H6" s="351">
        <f t="shared" ref="H6:H11" si="2">G6/$G$11</f>
        <v>0.13043478260869565</v>
      </c>
      <c r="I6" s="350">
        <v>41</v>
      </c>
      <c r="J6" s="351">
        <f t="shared" ref="J6:J11" si="3">I6/$I$11</f>
        <v>0.13141025641025642</v>
      </c>
      <c r="K6" s="350">
        <v>46</v>
      </c>
      <c r="L6" s="351">
        <f t="shared" ref="L6:L11" si="4">K6/$K$11</f>
        <v>0.1419753086419753</v>
      </c>
      <c r="M6" s="350">
        <v>40</v>
      </c>
      <c r="N6" s="351">
        <f t="shared" ref="N6:N11" si="5">M6/$M$11</f>
        <v>0.1388888888888889</v>
      </c>
      <c r="O6" s="350">
        <v>50</v>
      </c>
      <c r="P6" s="351">
        <f t="shared" ref="P6:P11" si="6">O6/$O$11</f>
        <v>0.16666666666666666</v>
      </c>
      <c r="Q6" s="350">
        <v>47</v>
      </c>
      <c r="R6" s="351">
        <f t="shared" ref="R6:R11" si="7">Q6/$Q$11</f>
        <v>0.15112540192926044</v>
      </c>
      <c r="S6" s="350">
        <v>45</v>
      </c>
      <c r="T6" s="351">
        <f t="shared" ref="T6:T11" si="8">S6/$S$11</f>
        <v>0.15</v>
      </c>
      <c r="U6" s="350">
        <v>47</v>
      </c>
      <c r="V6" s="351">
        <f t="shared" ref="V6:V11" si="9">U6/$U$11</f>
        <v>0.14687500000000001</v>
      </c>
      <c r="W6" s="350">
        <v>50</v>
      </c>
      <c r="X6" s="351">
        <v>0.15479876160990713</v>
      </c>
      <c r="Y6" s="350">
        <v>52</v>
      </c>
      <c r="Z6" s="351">
        <f t="shared" ref="Z6:Z11" si="10">Y6/$Y$11</f>
        <v>0.16149068322981366</v>
      </c>
      <c r="AA6" s="350">
        <v>53</v>
      </c>
      <c r="AB6" s="351">
        <f t="shared" ref="AB6:AB11" si="11">AA6/$Y$11</f>
        <v>0.16459627329192547</v>
      </c>
    </row>
    <row r="7" spans="1:28" s="60" customFormat="1">
      <c r="A7" s="62"/>
      <c r="B7" s="73" t="s">
        <v>28</v>
      </c>
      <c r="C7" s="350">
        <v>111</v>
      </c>
      <c r="D7" s="351">
        <f t="shared" si="0"/>
        <v>0.35350318471337577</v>
      </c>
      <c r="E7" s="350">
        <v>82</v>
      </c>
      <c r="F7" s="351">
        <f t="shared" si="1"/>
        <v>0.32931726907630521</v>
      </c>
      <c r="G7" s="350">
        <v>95</v>
      </c>
      <c r="H7" s="351">
        <f t="shared" si="2"/>
        <v>0.34420289855072461</v>
      </c>
      <c r="I7" s="350">
        <v>114</v>
      </c>
      <c r="J7" s="351">
        <f t="shared" si="3"/>
        <v>0.36538461538461536</v>
      </c>
      <c r="K7" s="350">
        <v>110</v>
      </c>
      <c r="L7" s="351">
        <f t="shared" si="4"/>
        <v>0.33950617283950618</v>
      </c>
      <c r="M7" s="350">
        <v>105</v>
      </c>
      <c r="N7" s="351">
        <f t="shared" si="5"/>
        <v>0.36458333333333331</v>
      </c>
      <c r="O7" s="350">
        <v>107</v>
      </c>
      <c r="P7" s="351">
        <f t="shared" si="6"/>
        <v>0.35666666666666669</v>
      </c>
      <c r="Q7" s="350">
        <v>113</v>
      </c>
      <c r="R7" s="351">
        <f t="shared" si="7"/>
        <v>0.36334405144694532</v>
      </c>
      <c r="S7" s="350">
        <v>103</v>
      </c>
      <c r="T7" s="351">
        <f t="shared" si="8"/>
        <v>0.34333333333333332</v>
      </c>
      <c r="U7" s="350">
        <v>116</v>
      </c>
      <c r="V7" s="351">
        <f t="shared" si="9"/>
        <v>0.36249999999999999</v>
      </c>
      <c r="W7" s="350">
        <v>106</v>
      </c>
      <c r="X7" s="351">
        <v>0.32817337461300311</v>
      </c>
      <c r="Y7" s="350">
        <v>114</v>
      </c>
      <c r="Z7" s="351">
        <f t="shared" si="10"/>
        <v>0.35403726708074534</v>
      </c>
      <c r="AA7" s="350">
        <v>111</v>
      </c>
      <c r="AB7" s="351">
        <f t="shared" si="11"/>
        <v>0.34472049689440992</v>
      </c>
    </row>
    <row r="8" spans="1:28" s="60" customFormat="1" ht="27.75" customHeight="1">
      <c r="A8" s="62"/>
      <c r="B8" s="73" t="s">
        <v>30</v>
      </c>
      <c r="C8" s="350">
        <v>50</v>
      </c>
      <c r="D8" s="351">
        <f t="shared" si="0"/>
        <v>0.15923566878980891</v>
      </c>
      <c r="E8" s="350">
        <v>44</v>
      </c>
      <c r="F8" s="351">
        <f t="shared" si="1"/>
        <v>0.17670682730923695</v>
      </c>
      <c r="G8" s="350">
        <v>47</v>
      </c>
      <c r="H8" s="351">
        <f t="shared" si="2"/>
        <v>0.17028985507246377</v>
      </c>
      <c r="I8" s="350">
        <v>53</v>
      </c>
      <c r="J8" s="351">
        <f t="shared" si="3"/>
        <v>0.16987179487179488</v>
      </c>
      <c r="K8" s="350">
        <v>45</v>
      </c>
      <c r="L8" s="351">
        <f t="shared" si="4"/>
        <v>0.1388888888888889</v>
      </c>
      <c r="M8" s="350">
        <v>37</v>
      </c>
      <c r="N8" s="351">
        <f t="shared" si="5"/>
        <v>0.12847222222222221</v>
      </c>
      <c r="O8" s="350">
        <v>39</v>
      </c>
      <c r="P8" s="351">
        <f t="shared" si="6"/>
        <v>0.13</v>
      </c>
      <c r="Q8" s="350">
        <v>36</v>
      </c>
      <c r="R8" s="351">
        <f t="shared" si="7"/>
        <v>0.1157556270096463</v>
      </c>
      <c r="S8" s="350">
        <v>40</v>
      </c>
      <c r="T8" s="351">
        <f t="shared" si="8"/>
        <v>0.13333333333333333</v>
      </c>
      <c r="U8" s="350">
        <v>44</v>
      </c>
      <c r="V8" s="351">
        <f t="shared" si="9"/>
        <v>0.13750000000000001</v>
      </c>
      <c r="W8" s="350">
        <v>42</v>
      </c>
      <c r="X8" s="351">
        <v>0.13003095975232198</v>
      </c>
      <c r="Y8" s="350">
        <v>36</v>
      </c>
      <c r="Z8" s="351">
        <f t="shared" si="10"/>
        <v>0.11180124223602485</v>
      </c>
      <c r="AA8" s="350">
        <v>36</v>
      </c>
      <c r="AB8" s="351">
        <f t="shared" si="11"/>
        <v>0.11180124223602485</v>
      </c>
    </row>
    <row r="9" spans="1:28" s="60" customFormat="1" ht="15.75" thickBot="1">
      <c r="A9" s="62"/>
      <c r="B9" s="349" t="s">
        <v>33</v>
      </c>
      <c r="C9" s="352">
        <v>59</v>
      </c>
      <c r="D9" s="353">
        <f t="shared" si="0"/>
        <v>0.18789808917197454</v>
      </c>
      <c r="E9" s="352">
        <v>47</v>
      </c>
      <c r="F9" s="353">
        <f t="shared" si="1"/>
        <v>0.18875502008032127</v>
      </c>
      <c r="G9" s="352">
        <v>59</v>
      </c>
      <c r="H9" s="353">
        <f t="shared" si="2"/>
        <v>0.21376811594202899</v>
      </c>
      <c r="I9" s="352">
        <v>62</v>
      </c>
      <c r="J9" s="353">
        <f t="shared" si="3"/>
        <v>0.19871794871794871</v>
      </c>
      <c r="K9" s="352">
        <v>74</v>
      </c>
      <c r="L9" s="353">
        <f t="shared" si="4"/>
        <v>0.22839506172839505</v>
      </c>
      <c r="M9" s="352">
        <v>61</v>
      </c>
      <c r="N9" s="353">
        <f t="shared" si="5"/>
        <v>0.21180555555555555</v>
      </c>
      <c r="O9" s="352">
        <v>53</v>
      </c>
      <c r="P9" s="353">
        <f t="shared" si="6"/>
        <v>0.17666666666666667</v>
      </c>
      <c r="Q9" s="352">
        <v>55</v>
      </c>
      <c r="R9" s="353">
        <f t="shared" si="7"/>
        <v>0.17684887459807075</v>
      </c>
      <c r="S9" s="352">
        <v>51</v>
      </c>
      <c r="T9" s="353">
        <f t="shared" si="8"/>
        <v>0.17</v>
      </c>
      <c r="U9" s="352">
        <v>55</v>
      </c>
      <c r="V9" s="353">
        <f t="shared" si="9"/>
        <v>0.171875</v>
      </c>
      <c r="W9" s="352">
        <v>59</v>
      </c>
      <c r="X9" s="353">
        <v>0.1826625386996904</v>
      </c>
      <c r="Y9" s="352">
        <v>56</v>
      </c>
      <c r="Z9" s="353">
        <f t="shared" si="10"/>
        <v>0.17391304347826086</v>
      </c>
      <c r="AA9" s="352">
        <v>59</v>
      </c>
      <c r="AB9" s="353">
        <f t="shared" si="11"/>
        <v>0.18322981366459629</v>
      </c>
    </row>
    <row r="10" spans="1:28" s="60" customFormat="1" ht="15.75" customHeight="1" thickBot="1">
      <c r="A10" s="62"/>
      <c r="B10" s="348" t="s">
        <v>84</v>
      </c>
      <c r="C10" s="354">
        <f>SUM(C6:C9)</f>
        <v>270</v>
      </c>
      <c r="D10" s="355">
        <f t="shared" si="0"/>
        <v>0.85987261146496818</v>
      </c>
      <c r="E10" s="354">
        <f>SUM(E6:E9)</f>
        <v>209</v>
      </c>
      <c r="F10" s="356">
        <f t="shared" si="1"/>
        <v>0.8393574297188755</v>
      </c>
      <c r="G10" s="354">
        <f>SUM(G6:G9)</f>
        <v>237</v>
      </c>
      <c r="H10" s="356">
        <f t="shared" si="2"/>
        <v>0.85869565217391308</v>
      </c>
      <c r="I10" s="354">
        <f>SUM(I6:I9)</f>
        <v>270</v>
      </c>
      <c r="J10" s="356">
        <f t="shared" si="3"/>
        <v>0.86538461538461542</v>
      </c>
      <c r="K10" s="354">
        <f>SUM(K6:K9)</f>
        <v>275</v>
      </c>
      <c r="L10" s="356">
        <f t="shared" si="4"/>
        <v>0.84876543209876543</v>
      </c>
      <c r="M10" s="354">
        <f>SUM(M6:M9)</f>
        <v>243</v>
      </c>
      <c r="N10" s="356">
        <f t="shared" si="5"/>
        <v>0.84375</v>
      </c>
      <c r="O10" s="354">
        <f>SUM(O6:O9)</f>
        <v>249</v>
      </c>
      <c r="P10" s="356">
        <f t="shared" si="6"/>
        <v>0.83</v>
      </c>
      <c r="Q10" s="357">
        <f>SUM(Q6:Q9)</f>
        <v>251</v>
      </c>
      <c r="R10" s="358">
        <f t="shared" si="7"/>
        <v>0.80707395498392287</v>
      </c>
      <c r="S10" s="354">
        <f>SUM(S6:S9)</f>
        <v>239</v>
      </c>
      <c r="T10" s="356">
        <f t="shared" si="8"/>
        <v>0.79666666666666663</v>
      </c>
      <c r="U10" s="354">
        <f>SUM(U6:U9)</f>
        <v>262</v>
      </c>
      <c r="V10" s="356">
        <f t="shared" si="9"/>
        <v>0.81874999999999998</v>
      </c>
      <c r="W10" s="354">
        <v>257</v>
      </c>
      <c r="X10" s="356">
        <v>0.79566563467492257</v>
      </c>
      <c r="Y10" s="354">
        <f>SUM(Y6:Y9)</f>
        <v>258</v>
      </c>
      <c r="Z10" s="356">
        <f t="shared" si="10"/>
        <v>0.80124223602484468</v>
      </c>
      <c r="AA10" s="354">
        <f>SUM(AA6:AA9)</f>
        <v>259</v>
      </c>
      <c r="AB10" s="356">
        <f t="shared" si="11"/>
        <v>0.80434782608695654</v>
      </c>
    </row>
    <row r="11" spans="1:28" ht="15.75" thickBot="1">
      <c r="A11" s="272"/>
      <c r="B11" s="271" t="s">
        <v>123</v>
      </c>
      <c r="C11" s="359">
        <v>314</v>
      </c>
      <c r="D11" s="360">
        <f t="shared" si="0"/>
        <v>1</v>
      </c>
      <c r="E11" s="359">
        <v>249</v>
      </c>
      <c r="F11" s="360">
        <f t="shared" si="1"/>
        <v>1</v>
      </c>
      <c r="G11" s="359">
        <v>276</v>
      </c>
      <c r="H11" s="361">
        <f t="shared" si="2"/>
        <v>1</v>
      </c>
      <c r="I11" s="359">
        <v>312</v>
      </c>
      <c r="J11" s="360">
        <f t="shared" si="3"/>
        <v>1</v>
      </c>
      <c r="K11" s="359">
        <v>324</v>
      </c>
      <c r="L11" s="360">
        <f t="shared" si="4"/>
        <v>1</v>
      </c>
      <c r="M11" s="359">
        <v>288</v>
      </c>
      <c r="N11" s="361">
        <f t="shared" si="5"/>
        <v>1</v>
      </c>
      <c r="O11" s="359">
        <v>300</v>
      </c>
      <c r="P11" s="361">
        <f t="shared" si="6"/>
        <v>1</v>
      </c>
      <c r="Q11" s="359">
        <v>311</v>
      </c>
      <c r="R11" s="360">
        <f t="shared" si="7"/>
        <v>1</v>
      </c>
      <c r="S11" s="359">
        <v>300</v>
      </c>
      <c r="T11" s="361">
        <f t="shared" si="8"/>
        <v>1</v>
      </c>
      <c r="U11" s="359">
        <v>320</v>
      </c>
      <c r="V11" s="361">
        <f t="shared" si="9"/>
        <v>1</v>
      </c>
      <c r="W11" s="359">
        <v>323</v>
      </c>
      <c r="X11" s="360">
        <v>1</v>
      </c>
      <c r="Y11" s="359">
        <v>322</v>
      </c>
      <c r="Z11" s="361">
        <f t="shared" si="10"/>
        <v>1</v>
      </c>
      <c r="AA11" s="359">
        <v>323</v>
      </c>
      <c r="AB11" s="360">
        <f t="shared" si="11"/>
        <v>1.0031055900621118</v>
      </c>
    </row>
    <row r="12" spans="1:28">
      <c r="A12" s="62"/>
      <c r="B12" s="28"/>
      <c r="H12" s="268"/>
      <c r="N12" s="268"/>
      <c r="P12" s="268"/>
      <c r="T12" s="268"/>
      <c r="V12" s="268"/>
      <c r="Z12" s="267"/>
    </row>
    <row r="13" spans="1:28">
      <c r="A13" s="63"/>
      <c r="B13" s="60"/>
    </row>
    <row r="14" spans="1:28">
      <c r="B14" s="60"/>
    </row>
    <row r="15" spans="1:28">
      <c r="B15" s="60"/>
    </row>
  </sheetData>
  <mergeCells count="13">
    <mergeCell ref="AA4:AB4"/>
    <mergeCell ref="Y4:Z4"/>
    <mergeCell ref="S4:T4"/>
    <mergeCell ref="Q4:R4"/>
    <mergeCell ref="O4:P4"/>
    <mergeCell ref="M4:N4"/>
    <mergeCell ref="E4:F4"/>
    <mergeCell ref="C4:D4"/>
    <mergeCell ref="U4:V4"/>
    <mergeCell ref="W4:X4"/>
    <mergeCell ref="K4:L4"/>
    <mergeCell ref="I4:J4"/>
    <mergeCell ref="G4:H4"/>
  </mergeCells>
  <phoneticPr fontId="10" type="noConversion"/>
  <pageMargins left="0.15748031496062992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opLeftCell="A25" workbookViewId="0">
      <selection activeCell="P20" sqref="P19:P20"/>
    </sheetView>
  </sheetViews>
  <sheetFormatPr defaultRowHeight="15"/>
  <cols>
    <col min="1" max="1" width="2.28515625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6" width="8.85546875" customWidth="1"/>
    <col min="7" max="7" width="7.85546875" customWidth="1"/>
    <col min="8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>
      <c r="A1" s="14" t="s">
        <v>68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ht="15.75" thickBot="1">
      <c r="A2" s="16" t="s">
        <v>124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ht="15.75" thickBot="1">
      <c r="A3" s="1"/>
      <c r="B3" s="1" t="s">
        <v>34</v>
      </c>
      <c r="C3" s="441" t="s">
        <v>65</v>
      </c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3"/>
    </row>
    <row r="4" spans="1:14" ht="15.75" thickBot="1">
      <c r="A4" s="302"/>
      <c r="B4" s="12"/>
      <c r="C4" s="444" t="s">
        <v>2</v>
      </c>
      <c r="D4" s="445"/>
      <c r="E4" s="444" t="s">
        <v>3</v>
      </c>
      <c r="F4" s="446"/>
      <c r="G4" s="444" t="s">
        <v>4</v>
      </c>
      <c r="H4" s="445"/>
      <c r="I4" s="444" t="s">
        <v>5</v>
      </c>
      <c r="J4" s="445"/>
      <c r="K4" s="444" t="s">
        <v>6</v>
      </c>
      <c r="L4" s="445"/>
      <c r="M4" s="447" t="s">
        <v>1</v>
      </c>
      <c r="N4" s="448"/>
    </row>
    <row r="5" spans="1:14" ht="15.75" thickBot="1">
      <c r="A5" s="303"/>
      <c r="B5" s="303"/>
      <c r="C5" s="170" t="s">
        <v>48</v>
      </c>
      <c r="D5" s="189" t="s">
        <v>49</v>
      </c>
      <c r="E5" s="170" t="s">
        <v>48</v>
      </c>
      <c r="F5" s="189" t="s">
        <v>49</v>
      </c>
      <c r="G5" s="310" t="s">
        <v>48</v>
      </c>
      <c r="H5" s="189" t="s">
        <v>49</v>
      </c>
      <c r="I5" s="170" t="s">
        <v>48</v>
      </c>
      <c r="J5" s="189" t="s">
        <v>49</v>
      </c>
      <c r="K5" s="170" t="s">
        <v>48</v>
      </c>
      <c r="L5" s="189" t="s">
        <v>49</v>
      </c>
      <c r="M5" s="187" t="s">
        <v>48</v>
      </c>
      <c r="N5" s="188" t="s">
        <v>49</v>
      </c>
    </row>
    <row r="6" spans="1:14">
      <c r="A6" s="86">
        <v>1</v>
      </c>
      <c r="B6" s="304" t="s">
        <v>7</v>
      </c>
      <c r="C6" s="305">
        <v>2</v>
      </c>
      <c r="D6" s="306">
        <f t="shared" ref="D6:D15" si="0">C6/$C$15</f>
        <v>3.0303030303030304E-2</v>
      </c>
      <c r="E6" s="307"/>
      <c r="F6" s="306">
        <f t="shared" ref="F6:F15" si="1">E6/$E$15</f>
        <v>0</v>
      </c>
      <c r="G6" s="307"/>
      <c r="H6" s="306">
        <f t="shared" ref="H6:H15" si="2">G6/$G$15</f>
        <v>0</v>
      </c>
      <c r="I6" s="307">
        <v>1</v>
      </c>
      <c r="J6" s="306">
        <f t="shared" ref="J6:J15" si="3">I6/$I$15</f>
        <v>1.020408163265306E-2</v>
      </c>
      <c r="K6" s="307">
        <v>1</v>
      </c>
      <c r="L6" s="142">
        <f t="shared" ref="L6:L15" si="4">K6/$K$15</f>
        <v>1.8867924528301886E-2</v>
      </c>
      <c r="M6" s="308">
        <f>SUM(C6,E6,G6,I6,K6)</f>
        <v>4</v>
      </c>
      <c r="N6" s="309">
        <f t="shared" ref="N6:N15" si="5">M6/$M$15</f>
        <v>1.238390092879257E-2</v>
      </c>
    </row>
    <row r="7" spans="1:14">
      <c r="A7" s="86">
        <v>2</v>
      </c>
      <c r="B7" s="292" t="s">
        <v>8</v>
      </c>
      <c r="C7" s="281">
        <v>17</v>
      </c>
      <c r="D7" s="282">
        <f t="shared" si="0"/>
        <v>0.25757575757575757</v>
      </c>
      <c r="E7" s="281">
        <v>9</v>
      </c>
      <c r="F7" s="282">
        <f t="shared" si="1"/>
        <v>0.09</v>
      </c>
      <c r="G7" s="281">
        <v>1</v>
      </c>
      <c r="H7" s="282">
        <f t="shared" si="2"/>
        <v>0.16666666666666666</v>
      </c>
      <c r="I7" s="281">
        <v>10</v>
      </c>
      <c r="J7" s="282">
        <f t="shared" si="3"/>
        <v>0.10204081632653061</v>
      </c>
      <c r="K7" s="281">
        <v>3</v>
      </c>
      <c r="L7" s="89">
        <f t="shared" si="4"/>
        <v>5.6603773584905662E-2</v>
      </c>
      <c r="M7" s="276">
        <f t="shared" ref="M7:M15" si="6">SUM(C7,E7,G7,I7,K7)</f>
        <v>40</v>
      </c>
      <c r="N7" s="83">
        <f t="shared" si="5"/>
        <v>0.1238390092879257</v>
      </c>
    </row>
    <row r="8" spans="1:14">
      <c r="A8" s="86">
        <v>3</v>
      </c>
      <c r="B8" s="7" t="s">
        <v>9</v>
      </c>
      <c r="C8" s="273">
        <v>7</v>
      </c>
      <c r="D8" s="286">
        <f t="shared" si="0"/>
        <v>0.10606060606060606</v>
      </c>
      <c r="E8" s="273">
        <v>9</v>
      </c>
      <c r="F8" s="282">
        <f t="shared" si="1"/>
        <v>0.09</v>
      </c>
      <c r="G8" s="281"/>
      <c r="H8" s="282">
        <f t="shared" si="2"/>
        <v>0</v>
      </c>
      <c r="I8" s="281">
        <v>3</v>
      </c>
      <c r="J8" s="282">
        <f t="shared" si="3"/>
        <v>3.0612244897959183E-2</v>
      </c>
      <c r="K8" s="281">
        <v>3</v>
      </c>
      <c r="L8" s="89">
        <f t="shared" si="4"/>
        <v>5.6603773584905662E-2</v>
      </c>
      <c r="M8" s="276">
        <f t="shared" si="6"/>
        <v>22</v>
      </c>
      <c r="N8" s="83">
        <f t="shared" si="5"/>
        <v>6.8111455108359129E-2</v>
      </c>
    </row>
    <row r="9" spans="1:14">
      <c r="A9" s="86">
        <v>4</v>
      </c>
      <c r="B9" s="9" t="s">
        <v>10</v>
      </c>
      <c r="C9" s="273">
        <v>3</v>
      </c>
      <c r="D9" s="286">
        <f t="shared" si="0"/>
        <v>4.5454545454545456E-2</v>
      </c>
      <c r="E9" s="273">
        <v>11</v>
      </c>
      <c r="F9" s="282">
        <f t="shared" si="1"/>
        <v>0.11</v>
      </c>
      <c r="G9" s="281">
        <v>2</v>
      </c>
      <c r="H9" s="282">
        <f t="shared" si="2"/>
        <v>0.33333333333333331</v>
      </c>
      <c r="I9" s="281">
        <v>5</v>
      </c>
      <c r="J9" s="282">
        <f t="shared" si="3"/>
        <v>5.1020408163265307E-2</v>
      </c>
      <c r="K9" s="281">
        <v>7</v>
      </c>
      <c r="L9" s="89">
        <f t="shared" si="4"/>
        <v>0.13207547169811321</v>
      </c>
      <c r="M9" s="276">
        <f t="shared" si="6"/>
        <v>28</v>
      </c>
      <c r="N9" s="83">
        <f t="shared" si="5"/>
        <v>8.6687306501547989E-2</v>
      </c>
    </row>
    <row r="10" spans="1:14">
      <c r="A10" s="86">
        <v>5</v>
      </c>
      <c r="B10" s="291" t="s">
        <v>11</v>
      </c>
      <c r="C10" s="281">
        <v>13</v>
      </c>
      <c r="D10" s="282">
        <f t="shared" si="0"/>
        <v>0.19696969696969696</v>
      </c>
      <c r="E10" s="281">
        <v>30</v>
      </c>
      <c r="F10" s="282">
        <f t="shared" si="1"/>
        <v>0.3</v>
      </c>
      <c r="G10" s="281"/>
      <c r="H10" s="282">
        <f t="shared" si="2"/>
        <v>0</v>
      </c>
      <c r="I10" s="281">
        <v>27</v>
      </c>
      <c r="J10" s="282">
        <f t="shared" si="3"/>
        <v>0.27551020408163263</v>
      </c>
      <c r="K10" s="281">
        <v>14</v>
      </c>
      <c r="L10" s="89">
        <f t="shared" si="4"/>
        <v>0.26415094339622641</v>
      </c>
      <c r="M10" s="276">
        <f t="shared" si="6"/>
        <v>84</v>
      </c>
      <c r="N10" s="83">
        <f t="shared" si="5"/>
        <v>0.26006191950464397</v>
      </c>
    </row>
    <row r="11" spans="1:14">
      <c r="A11" s="86">
        <v>6</v>
      </c>
      <c r="B11" s="291" t="s">
        <v>12</v>
      </c>
      <c r="C11" s="281"/>
      <c r="D11" s="282">
        <f t="shared" si="0"/>
        <v>0</v>
      </c>
      <c r="E11" s="281">
        <v>1</v>
      </c>
      <c r="F11" s="282">
        <f t="shared" si="1"/>
        <v>0.01</v>
      </c>
      <c r="G11" s="281"/>
      <c r="H11" s="282">
        <f t="shared" si="2"/>
        <v>0</v>
      </c>
      <c r="I11" s="281"/>
      <c r="J11" s="282">
        <f t="shared" si="3"/>
        <v>0</v>
      </c>
      <c r="K11" s="281"/>
      <c r="L11" s="89">
        <f t="shared" si="4"/>
        <v>0</v>
      </c>
      <c r="M11" s="276">
        <f t="shared" si="6"/>
        <v>1</v>
      </c>
      <c r="N11" s="83">
        <f t="shared" si="5"/>
        <v>3.0959752321981426E-3</v>
      </c>
    </row>
    <row r="12" spans="1:14">
      <c r="A12" s="86">
        <v>7</v>
      </c>
      <c r="B12" s="291" t="s">
        <v>13</v>
      </c>
      <c r="C12" s="281">
        <v>10</v>
      </c>
      <c r="D12" s="282">
        <f t="shared" si="0"/>
        <v>0.15151515151515152</v>
      </c>
      <c r="E12" s="281">
        <v>11</v>
      </c>
      <c r="F12" s="282">
        <f t="shared" si="1"/>
        <v>0.11</v>
      </c>
      <c r="G12" s="281">
        <v>1</v>
      </c>
      <c r="H12" s="286">
        <f t="shared" si="2"/>
        <v>0.16666666666666666</v>
      </c>
      <c r="I12" s="273">
        <v>13</v>
      </c>
      <c r="J12" s="282">
        <f t="shared" si="3"/>
        <v>0.1326530612244898</v>
      </c>
      <c r="K12" s="281">
        <v>8</v>
      </c>
      <c r="L12" s="89">
        <f t="shared" si="4"/>
        <v>0.15094339622641509</v>
      </c>
      <c r="M12" s="276">
        <f t="shared" si="6"/>
        <v>43</v>
      </c>
      <c r="N12" s="83">
        <f t="shared" si="5"/>
        <v>0.13312693498452013</v>
      </c>
    </row>
    <row r="13" spans="1:14">
      <c r="A13" s="86">
        <v>8</v>
      </c>
      <c r="B13" s="291" t="s">
        <v>14</v>
      </c>
      <c r="C13" s="281">
        <v>3</v>
      </c>
      <c r="D13" s="282">
        <f t="shared" si="0"/>
        <v>4.5454545454545456E-2</v>
      </c>
      <c r="E13" s="281">
        <v>2</v>
      </c>
      <c r="F13" s="282">
        <f t="shared" si="1"/>
        <v>0.02</v>
      </c>
      <c r="G13" s="281"/>
      <c r="H13" s="282">
        <f t="shared" si="2"/>
        <v>0</v>
      </c>
      <c r="I13" s="281">
        <v>4</v>
      </c>
      <c r="J13" s="282">
        <f t="shared" si="3"/>
        <v>4.0816326530612242E-2</v>
      </c>
      <c r="K13" s="281"/>
      <c r="L13" s="89">
        <f t="shared" si="4"/>
        <v>0</v>
      </c>
      <c r="M13" s="276">
        <f t="shared" si="6"/>
        <v>9</v>
      </c>
      <c r="N13" s="83">
        <f t="shared" si="5"/>
        <v>2.7863777089783281E-2</v>
      </c>
    </row>
    <row r="14" spans="1:14" ht="15.75" thickBot="1">
      <c r="A14" s="86">
        <v>9</v>
      </c>
      <c r="B14" s="290" t="s">
        <v>15</v>
      </c>
      <c r="C14" s="289">
        <v>11</v>
      </c>
      <c r="D14" s="287">
        <f t="shared" si="0"/>
        <v>0.16666666666666666</v>
      </c>
      <c r="E14" s="284">
        <v>27</v>
      </c>
      <c r="F14" s="287">
        <f t="shared" si="1"/>
        <v>0.27</v>
      </c>
      <c r="G14" s="284">
        <v>2</v>
      </c>
      <c r="H14" s="283">
        <f t="shared" si="2"/>
        <v>0.33333333333333331</v>
      </c>
      <c r="I14" s="284">
        <v>35</v>
      </c>
      <c r="J14" s="283">
        <f t="shared" si="3"/>
        <v>0.35714285714285715</v>
      </c>
      <c r="K14" s="284">
        <v>17</v>
      </c>
      <c r="L14" s="277">
        <f t="shared" si="4"/>
        <v>0.32075471698113206</v>
      </c>
      <c r="M14" s="278">
        <f t="shared" si="6"/>
        <v>92</v>
      </c>
      <c r="N14" s="275">
        <f t="shared" si="5"/>
        <v>0.28482972136222912</v>
      </c>
    </row>
    <row r="15" spans="1:14" ht="15.75" thickBot="1">
      <c r="A15" s="10"/>
      <c r="B15" s="11" t="s">
        <v>16</v>
      </c>
      <c r="C15" s="288">
        <f>SUM(C6:C14)</f>
        <v>66</v>
      </c>
      <c r="D15" s="279">
        <f t="shared" si="0"/>
        <v>1</v>
      </c>
      <c r="E15" s="280">
        <f>SUM(E6:E14)</f>
        <v>100</v>
      </c>
      <c r="F15" s="279">
        <f t="shared" si="1"/>
        <v>1</v>
      </c>
      <c r="G15" s="280">
        <f>SUM(G6:G14)</f>
        <v>6</v>
      </c>
      <c r="H15" s="285">
        <f t="shared" si="2"/>
        <v>1</v>
      </c>
      <c r="I15" s="280">
        <f>SUM(I6:I14)</f>
        <v>98</v>
      </c>
      <c r="J15" s="285">
        <f t="shared" si="3"/>
        <v>1</v>
      </c>
      <c r="K15" s="280">
        <f>SUM(K6:K14)</f>
        <v>53</v>
      </c>
      <c r="L15" s="279">
        <f t="shared" si="4"/>
        <v>1</v>
      </c>
      <c r="M15" s="280">
        <f t="shared" si="6"/>
        <v>323</v>
      </c>
      <c r="N15" s="274">
        <f t="shared" si="5"/>
        <v>1</v>
      </c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4" t="s">
        <v>69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thickBot="1">
      <c r="A18" s="16" t="s">
        <v>125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thickBot="1">
      <c r="A19" s="1"/>
      <c r="B19" s="13" t="s">
        <v>34</v>
      </c>
      <c r="C19" s="455" t="s">
        <v>66</v>
      </c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4"/>
    </row>
    <row r="20" spans="1:14" ht="15.75" thickBot="1">
      <c r="A20" s="20"/>
      <c r="B20" s="12"/>
      <c r="C20" s="447" t="s">
        <v>2</v>
      </c>
      <c r="D20" s="448"/>
      <c r="E20" s="456" t="s">
        <v>3</v>
      </c>
      <c r="F20" s="448"/>
      <c r="G20" s="456" t="s">
        <v>4</v>
      </c>
      <c r="H20" s="448"/>
      <c r="I20" s="456" t="s">
        <v>5</v>
      </c>
      <c r="J20" s="448"/>
      <c r="K20" s="456" t="s">
        <v>6</v>
      </c>
      <c r="L20" s="448"/>
      <c r="M20" s="456" t="s">
        <v>1</v>
      </c>
      <c r="N20" s="448"/>
    </row>
    <row r="21" spans="1:14" ht="15.75" thickBot="1">
      <c r="A21" s="303"/>
      <c r="B21" s="303"/>
      <c r="C21" s="312" t="s">
        <v>48</v>
      </c>
      <c r="D21" s="189" t="s">
        <v>49</v>
      </c>
      <c r="E21" s="312" t="s">
        <v>48</v>
      </c>
      <c r="F21" s="189" t="s">
        <v>49</v>
      </c>
      <c r="G21" s="312" t="s">
        <v>48</v>
      </c>
      <c r="H21" s="189" t="s">
        <v>49</v>
      </c>
      <c r="I21" s="312" t="s">
        <v>48</v>
      </c>
      <c r="J21" s="189" t="s">
        <v>49</v>
      </c>
      <c r="K21" s="312" t="s">
        <v>48</v>
      </c>
      <c r="L21" s="189" t="s">
        <v>49</v>
      </c>
      <c r="M21" s="312" t="s">
        <v>48</v>
      </c>
      <c r="N21" s="189" t="s">
        <v>49</v>
      </c>
    </row>
    <row r="22" spans="1:14">
      <c r="A22" s="86">
        <v>1</v>
      </c>
      <c r="B22" s="304" t="s">
        <v>7</v>
      </c>
      <c r="C22" s="305">
        <v>47</v>
      </c>
      <c r="D22" s="309">
        <f>C22/$C$31</f>
        <v>3.3052039381153309E-2</v>
      </c>
      <c r="E22" s="305">
        <v>4</v>
      </c>
      <c r="F22" s="309">
        <f>E22/$E$31</f>
        <v>3.4275921165381321E-3</v>
      </c>
      <c r="G22" s="305"/>
      <c r="H22" s="309">
        <f>G22/$G$31</f>
        <v>0</v>
      </c>
      <c r="I22" s="305">
        <v>14</v>
      </c>
      <c r="J22" s="309">
        <f>I22/$I$31</f>
        <v>1.0241404535479151E-2</v>
      </c>
      <c r="K22" s="305">
        <v>4</v>
      </c>
      <c r="L22" s="309">
        <f>K22/$K$31</f>
        <v>6.7911714770797962E-3</v>
      </c>
      <c r="M22" s="311">
        <f>SUM(C22,E22,G22,I22,K22)</f>
        <v>69</v>
      </c>
      <c r="N22" s="309">
        <f>M22/$M$31</f>
        <v>1.4784658238697236E-2</v>
      </c>
    </row>
    <row r="23" spans="1:14">
      <c r="A23" s="86">
        <v>2</v>
      </c>
      <c r="B23" s="7" t="s">
        <v>8</v>
      </c>
      <c r="C23" s="273">
        <v>447</v>
      </c>
      <c r="D23" s="82">
        <f t="shared" ref="D23:D31" si="7">C23/$C$31</f>
        <v>0.31434599156118143</v>
      </c>
      <c r="E23" s="273">
        <v>235</v>
      </c>
      <c r="F23" s="82">
        <f t="shared" ref="F23:F31" si="8">E23/$E$31</f>
        <v>0.20137103684661525</v>
      </c>
      <c r="G23" s="273">
        <v>33</v>
      </c>
      <c r="H23" s="82">
        <f t="shared" ref="H23:H31" si="9">G23/$G$31</f>
        <v>0.27049180327868855</v>
      </c>
      <c r="I23" s="273">
        <v>351</v>
      </c>
      <c r="J23" s="82">
        <f t="shared" ref="J23:J31" si="10">I23/$I$31</f>
        <v>0.25676664228237017</v>
      </c>
      <c r="K23" s="273">
        <v>101</v>
      </c>
      <c r="L23" s="82">
        <f t="shared" ref="L23:L31" si="11">K23/$K$31</f>
        <v>0.17147707979626486</v>
      </c>
      <c r="M23" s="299">
        <f t="shared" ref="M23:M31" si="12">SUM(C23,E23,G23,I23,K23)</f>
        <v>1167</v>
      </c>
      <c r="N23" s="82">
        <f t="shared" ref="N23:N31" si="13">M23/$M$31</f>
        <v>0.25005356760231412</v>
      </c>
    </row>
    <row r="24" spans="1:14">
      <c r="A24" s="86">
        <v>3</v>
      </c>
      <c r="B24" s="7" t="s">
        <v>9</v>
      </c>
      <c r="C24" s="273">
        <v>172</v>
      </c>
      <c r="D24" s="82">
        <f t="shared" si="7"/>
        <v>0.1209563994374121</v>
      </c>
      <c r="E24" s="273">
        <v>90</v>
      </c>
      <c r="F24" s="82">
        <f t="shared" si="8"/>
        <v>7.7120822622107968E-2</v>
      </c>
      <c r="G24" s="273">
        <v>10</v>
      </c>
      <c r="H24" s="82">
        <f t="shared" si="9"/>
        <v>8.1967213114754092E-2</v>
      </c>
      <c r="I24" s="273">
        <v>105</v>
      </c>
      <c r="J24" s="82">
        <f t="shared" si="10"/>
        <v>7.681053401609364E-2</v>
      </c>
      <c r="K24" s="273">
        <v>50</v>
      </c>
      <c r="L24" s="82">
        <f t="shared" si="11"/>
        <v>8.4889643463497449E-2</v>
      </c>
      <c r="M24" s="299">
        <f t="shared" si="12"/>
        <v>427</v>
      </c>
      <c r="N24" s="82">
        <f t="shared" si="13"/>
        <v>9.1493464752517684E-2</v>
      </c>
    </row>
    <row r="25" spans="1:14">
      <c r="A25" s="86">
        <v>4</v>
      </c>
      <c r="B25" s="9" t="s">
        <v>10</v>
      </c>
      <c r="C25" s="273">
        <v>152</v>
      </c>
      <c r="D25" s="82">
        <f t="shared" si="7"/>
        <v>0.10689170182841069</v>
      </c>
      <c r="E25" s="273">
        <v>142</v>
      </c>
      <c r="F25" s="82">
        <f t="shared" si="8"/>
        <v>0.12167952013710369</v>
      </c>
      <c r="G25" s="273">
        <v>16</v>
      </c>
      <c r="H25" s="82">
        <f t="shared" si="9"/>
        <v>0.13114754098360656</v>
      </c>
      <c r="I25" s="273">
        <v>121</v>
      </c>
      <c r="J25" s="82">
        <f t="shared" si="10"/>
        <v>8.8514996342355518E-2</v>
      </c>
      <c r="K25" s="273">
        <v>72</v>
      </c>
      <c r="L25" s="82">
        <f t="shared" si="11"/>
        <v>0.12224108658743633</v>
      </c>
      <c r="M25" s="299">
        <f t="shared" si="12"/>
        <v>503</v>
      </c>
      <c r="N25" s="82">
        <f t="shared" si="13"/>
        <v>0.10777801585601028</v>
      </c>
    </row>
    <row r="26" spans="1:14">
      <c r="A26" s="86">
        <v>5</v>
      </c>
      <c r="B26" s="9" t="s">
        <v>11</v>
      </c>
      <c r="C26" s="273">
        <v>171</v>
      </c>
      <c r="D26" s="82">
        <f t="shared" si="7"/>
        <v>0.12025316455696203</v>
      </c>
      <c r="E26" s="273">
        <v>189</v>
      </c>
      <c r="F26" s="82">
        <f t="shared" si="8"/>
        <v>0.16195372750642673</v>
      </c>
      <c r="G26" s="273">
        <v>17</v>
      </c>
      <c r="H26" s="82">
        <f t="shared" si="9"/>
        <v>0.13934426229508196</v>
      </c>
      <c r="I26" s="273">
        <v>245</v>
      </c>
      <c r="J26" s="82">
        <f t="shared" si="10"/>
        <v>0.17922457937088515</v>
      </c>
      <c r="K26" s="273">
        <v>81</v>
      </c>
      <c r="L26" s="82">
        <f t="shared" si="11"/>
        <v>0.13752122241086587</v>
      </c>
      <c r="M26" s="299">
        <f t="shared" si="12"/>
        <v>703</v>
      </c>
      <c r="N26" s="82">
        <f t="shared" si="13"/>
        <v>0.15063209770730662</v>
      </c>
    </row>
    <row r="27" spans="1:14">
      <c r="A27" s="86">
        <v>6</v>
      </c>
      <c r="B27" s="9" t="s">
        <v>12</v>
      </c>
      <c r="C27" s="273">
        <v>8</v>
      </c>
      <c r="D27" s="82">
        <f t="shared" si="7"/>
        <v>5.6258790436005627E-3</v>
      </c>
      <c r="E27" s="273">
        <v>4</v>
      </c>
      <c r="F27" s="82">
        <f t="shared" si="8"/>
        <v>3.4275921165381321E-3</v>
      </c>
      <c r="G27" s="273">
        <v>6</v>
      </c>
      <c r="H27" s="82">
        <f t="shared" si="9"/>
        <v>4.9180327868852458E-2</v>
      </c>
      <c r="I27" s="273">
        <v>5</v>
      </c>
      <c r="J27" s="82">
        <f t="shared" si="10"/>
        <v>3.6576444769568397E-3</v>
      </c>
      <c r="K27" s="273">
        <v>4</v>
      </c>
      <c r="L27" s="82">
        <f t="shared" si="11"/>
        <v>6.7911714770797962E-3</v>
      </c>
      <c r="M27" s="299">
        <f t="shared" si="12"/>
        <v>27</v>
      </c>
      <c r="N27" s="82">
        <f t="shared" si="13"/>
        <v>5.7853010499250056E-3</v>
      </c>
    </row>
    <row r="28" spans="1:14">
      <c r="A28" s="86">
        <v>7</v>
      </c>
      <c r="B28" s="9" t="s">
        <v>13</v>
      </c>
      <c r="C28" s="273">
        <v>169</v>
      </c>
      <c r="D28" s="82">
        <f t="shared" si="7"/>
        <v>0.11884669479606189</v>
      </c>
      <c r="E28" s="273">
        <v>178</v>
      </c>
      <c r="F28" s="82">
        <f t="shared" si="8"/>
        <v>0.15252784918594686</v>
      </c>
      <c r="G28" s="273">
        <v>15</v>
      </c>
      <c r="H28" s="82">
        <f t="shared" si="9"/>
        <v>0.12295081967213115</v>
      </c>
      <c r="I28" s="273">
        <v>196</v>
      </c>
      <c r="J28" s="82">
        <f t="shared" si="10"/>
        <v>0.14337966349670811</v>
      </c>
      <c r="K28" s="273">
        <v>91</v>
      </c>
      <c r="L28" s="82">
        <f t="shared" si="11"/>
        <v>0.15449915110356535</v>
      </c>
      <c r="M28" s="299">
        <f t="shared" si="12"/>
        <v>649</v>
      </c>
      <c r="N28" s="82">
        <f t="shared" si="13"/>
        <v>0.13906149560745662</v>
      </c>
    </row>
    <row r="29" spans="1:14">
      <c r="A29" s="86">
        <v>8</v>
      </c>
      <c r="B29" s="9" t="s">
        <v>14</v>
      </c>
      <c r="C29" s="273">
        <v>40</v>
      </c>
      <c r="D29" s="82">
        <f t="shared" si="7"/>
        <v>2.8129395218002812E-2</v>
      </c>
      <c r="E29" s="273">
        <v>29</v>
      </c>
      <c r="F29" s="82">
        <f t="shared" si="8"/>
        <v>2.4850042844901457E-2</v>
      </c>
      <c r="G29" s="273"/>
      <c r="H29" s="82">
        <f t="shared" si="9"/>
        <v>0</v>
      </c>
      <c r="I29" s="273">
        <v>29</v>
      </c>
      <c r="J29" s="82">
        <f t="shared" si="10"/>
        <v>2.121433796634967E-2</v>
      </c>
      <c r="K29" s="273">
        <v>13</v>
      </c>
      <c r="L29" s="82">
        <f t="shared" si="11"/>
        <v>2.2071307300509338E-2</v>
      </c>
      <c r="M29" s="299">
        <f t="shared" si="12"/>
        <v>111</v>
      </c>
      <c r="N29" s="82">
        <f t="shared" si="13"/>
        <v>2.3784015427469468E-2</v>
      </c>
    </row>
    <row r="30" spans="1:14" ht="15.75" thickBot="1">
      <c r="A30" s="86">
        <v>9</v>
      </c>
      <c r="B30" s="290" t="s">
        <v>15</v>
      </c>
      <c r="C30" s="289">
        <v>216</v>
      </c>
      <c r="D30" s="96">
        <f t="shared" si="7"/>
        <v>0.15189873417721519</v>
      </c>
      <c r="E30" s="289">
        <v>296</v>
      </c>
      <c r="F30" s="296">
        <f t="shared" si="8"/>
        <v>0.25364181662382179</v>
      </c>
      <c r="G30" s="289">
        <v>25</v>
      </c>
      <c r="H30" s="296">
        <f t="shared" si="9"/>
        <v>0.20491803278688525</v>
      </c>
      <c r="I30" s="289">
        <v>301</v>
      </c>
      <c r="J30" s="96">
        <f t="shared" si="10"/>
        <v>0.22019019751280175</v>
      </c>
      <c r="K30" s="297">
        <v>173</v>
      </c>
      <c r="L30" s="96">
        <f t="shared" si="11"/>
        <v>0.29371816638370118</v>
      </c>
      <c r="M30" s="300">
        <f t="shared" si="12"/>
        <v>1011</v>
      </c>
      <c r="N30" s="96">
        <f t="shared" si="13"/>
        <v>0.21662738375830298</v>
      </c>
    </row>
    <row r="31" spans="1:14" ht="15.75" thickBot="1">
      <c r="A31" s="10"/>
      <c r="B31" s="11" t="s">
        <v>16</v>
      </c>
      <c r="C31" s="280">
        <f>SUM(C22:C30)</f>
        <v>1422</v>
      </c>
      <c r="D31" s="295">
        <f t="shared" si="7"/>
        <v>1</v>
      </c>
      <c r="E31" s="288">
        <f>SUM(E22:E30)</f>
        <v>1167</v>
      </c>
      <c r="F31" s="293">
        <f t="shared" si="8"/>
        <v>1</v>
      </c>
      <c r="G31" s="288">
        <f>SUM(G22:G30)</f>
        <v>122</v>
      </c>
      <c r="H31" s="293">
        <f t="shared" si="9"/>
        <v>1</v>
      </c>
      <c r="I31" s="288">
        <f>SUM(I22:I30)</f>
        <v>1367</v>
      </c>
      <c r="J31" s="295">
        <f t="shared" si="10"/>
        <v>1</v>
      </c>
      <c r="K31" s="298">
        <f>SUM(K22:K30)</f>
        <v>589</v>
      </c>
      <c r="L31" s="293">
        <f t="shared" si="11"/>
        <v>1</v>
      </c>
      <c r="M31" s="294">
        <f t="shared" si="12"/>
        <v>4667</v>
      </c>
      <c r="N31" s="295">
        <f t="shared" si="13"/>
        <v>1</v>
      </c>
    </row>
    <row r="32" spans="1:1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>
      <c r="A34" s="14" t="s">
        <v>77</v>
      </c>
      <c r="B34" s="19"/>
      <c r="C34" s="19"/>
      <c r="D34" s="19"/>
      <c r="E34" s="19"/>
      <c r="F34" s="19"/>
      <c r="G34" s="19"/>
      <c r="H34" s="19"/>
      <c r="I34" s="19"/>
      <c r="J34" s="17"/>
      <c r="K34" s="17"/>
      <c r="L34" s="17"/>
      <c r="M34" s="17"/>
      <c r="N34" s="17"/>
    </row>
    <row r="35" spans="1:14" ht="15.75" thickBot="1">
      <c r="A35" s="19" t="s">
        <v>126</v>
      </c>
      <c r="B35" s="19"/>
      <c r="C35" s="19"/>
      <c r="D35" s="19"/>
      <c r="E35" s="19"/>
      <c r="F35" s="19"/>
      <c r="G35" s="19"/>
      <c r="H35" s="19"/>
      <c r="I35" s="19"/>
      <c r="J35" s="17"/>
      <c r="K35" s="17"/>
      <c r="L35" s="17"/>
      <c r="M35" s="17"/>
      <c r="N35" s="17"/>
    </row>
    <row r="36" spans="1:14" ht="15" customHeight="1">
      <c r="A36" s="1"/>
      <c r="B36" s="13" t="s">
        <v>34</v>
      </c>
      <c r="C36" s="449" t="s">
        <v>67</v>
      </c>
      <c r="D36" s="450"/>
      <c r="E36" s="450"/>
      <c r="F36" s="450"/>
      <c r="G36" s="450"/>
      <c r="H36" s="451"/>
      <c r="I36" s="17"/>
      <c r="J36" s="17"/>
      <c r="K36" s="17"/>
      <c r="L36" s="17"/>
      <c r="M36" s="17"/>
      <c r="N36" s="17"/>
    </row>
    <row r="37" spans="1:14" ht="29.25" customHeight="1" thickBot="1">
      <c r="A37" s="302"/>
      <c r="B37" s="2"/>
      <c r="C37" s="452"/>
      <c r="D37" s="453"/>
      <c r="E37" s="453"/>
      <c r="F37" s="453"/>
      <c r="G37" s="453"/>
      <c r="H37" s="454"/>
      <c r="I37" s="17"/>
      <c r="J37" s="17"/>
      <c r="K37" s="17"/>
      <c r="L37" s="17"/>
      <c r="M37" s="17"/>
      <c r="N37" s="17"/>
    </row>
    <row r="38" spans="1:14" ht="15.75" thickBot="1">
      <c r="A38" s="303"/>
      <c r="B38" s="303"/>
      <c r="C38" s="4" t="s">
        <v>2</v>
      </c>
      <c r="D38" s="313" t="s">
        <v>3</v>
      </c>
      <c r="E38" s="4" t="s">
        <v>78</v>
      </c>
      <c r="F38" s="3" t="s">
        <v>5</v>
      </c>
      <c r="G38" s="4" t="s">
        <v>6</v>
      </c>
      <c r="H38" s="4" t="s">
        <v>1</v>
      </c>
      <c r="I38" s="17"/>
      <c r="J38" s="17"/>
      <c r="K38" s="17"/>
      <c r="L38" s="17"/>
      <c r="M38" s="17"/>
      <c r="N38" s="17"/>
    </row>
    <row r="39" spans="1:14">
      <c r="A39" s="5">
        <v>1</v>
      </c>
      <c r="B39" s="6" t="s">
        <v>7</v>
      </c>
      <c r="C39" s="314">
        <f>C6/C22</f>
        <v>4.2553191489361701E-2</v>
      </c>
      <c r="D39" s="315">
        <f>E6/E22</f>
        <v>0</v>
      </c>
      <c r="E39" s="89" t="e">
        <f>G6/G22</f>
        <v>#DIV/0!</v>
      </c>
      <c r="F39" s="89">
        <f>I6/I22</f>
        <v>7.1428571428571425E-2</v>
      </c>
      <c r="G39" s="89">
        <f t="shared" ref="G39:G48" si="14">K6/K22</f>
        <v>0.25</v>
      </c>
      <c r="H39" s="92">
        <f t="shared" ref="H39:H48" si="15">M6/M22</f>
        <v>5.7971014492753624E-2</v>
      </c>
      <c r="I39" s="17"/>
      <c r="J39" s="17"/>
      <c r="K39" s="17"/>
      <c r="L39" s="17"/>
      <c r="M39" s="17"/>
      <c r="N39" s="17"/>
    </row>
    <row r="40" spans="1:14">
      <c r="A40" s="5">
        <v>2</v>
      </c>
      <c r="B40" s="7" t="s">
        <v>8</v>
      </c>
      <c r="C40" s="89">
        <f t="shared" ref="C40:C48" si="16">C7/C23</f>
        <v>3.803131991051454E-2</v>
      </c>
      <c r="D40" s="89">
        <f t="shared" ref="D40:D48" si="17">E7/E23</f>
        <v>3.8297872340425532E-2</v>
      </c>
      <c r="E40" s="89">
        <f t="shared" ref="E40:E48" si="18">G7/G23</f>
        <v>3.0303030303030304E-2</v>
      </c>
      <c r="F40" s="89">
        <f t="shared" ref="F40:F48" si="19">I7/I23</f>
        <v>2.8490028490028491E-2</v>
      </c>
      <c r="G40" s="89">
        <f t="shared" si="14"/>
        <v>2.9702970297029702E-2</v>
      </c>
      <c r="H40" s="92">
        <f t="shared" si="15"/>
        <v>3.4275921165381321E-2</v>
      </c>
      <c r="I40" s="17"/>
      <c r="J40" s="17"/>
      <c r="K40" s="17"/>
      <c r="L40" s="17"/>
      <c r="M40" s="17"/>
      <c r="N40" s="17"/>
    </row>
    <row r="41" spans="1:14">
      <c r="A41" s="5">
        <v>3</v>
      </c>
      <c r="B41" s="8" t="s">
        <v>9</v>
      </c>
      <c r="C41" s="89">
        <f t="shared" si="16"/>
        <v>4.0697674418604654E-2</v>
      </c>
      <c r="D41" s="89">
        <f t="shared" si="17"/>
        <v>0.1</v>
      </c>
      <c r="E41" s="89">
        <f t="shared" si="18"/>
        <v>0</v>
      </c>
      <c r="F41" s="89">
        <f t="shared" si="19"/>
        <v>2.8571428571428571E-2</v>
      </c>
      <c r="G41" s="89">
        <f t="shared" si="14"/>
        <v>0.06</v>
      </c>
      <c r="H41" s="92">
        <f t="shared" si="15"/>
        <v>5.1522248243559721E-2</v>
      </c>
      <c r="I41" s="17"/>
      <c r="J41" s="17"/>
      <c r="K41" s="17"/>
      <c r="L41" s="17"/>
      <c r="M41" s="17"/>
      <c r="N41" s="17"/>
    </row>
    <row r="42" spans="1:14">
      <c r="A42" s="5">
        <v>4</v>
      </c>
      <c r="B42" s="9" t="s">
        <v>10</v>
      </c>
      <c r="C42" s="89">
        <f t="shared" si="16"/>
        <v>1.9736842105263157E-2</v>
      </c>
      <c r="D42" s="89">
        <f t="shared" si="17"/>
        <v>7.746478873239436E-2</v>
      </c>
      <c r="E42" s="89">
        <f t="shared" si="18"/>
        <v>0.125</v>
      </c>
      <c r="F42" s="89">
        <f t="shared" si="19"/>
        <v>4.1322314049586778E-2</v>
      </c>
      <c r="G42" s="89">
        <f t="shared" si="14"/>
        <v>9.7222222222222224E-2</v>
      </c>
      <c r="H42" s="92">
        <f t="shared" si="15"/>
        <v>5.5666003976143144E-2</v>
      </c>
      <c r="I42" s="17"/>
      <c r="J42" s="17"/>
      <c r="K42" s="17"/>
      <c r="L42" s="17"/>
      <c r="M42" s="17"/>
      <c r="N42" s="17"/>
    </row>
    <row r="43" spans="1:14">
      <c r="A43" s="5">
        <v>5</v>
      </c>
      <c r="B43" s="6" t="s">
        <v>11</v>
      </c>
      <c r="C43" s="89">
        <f t="shared" si="16"/>
        <v>7.6023391812865493E-2</v>
      </c>
      <c r="D43" s="89">
        <f t="shared" si="17"/>
        <v>0.15873015873015872</v>
      </c>
      <c r="E43" s="89">
        <f t="shared" si="18"/>
        <v>0</v>
      </c>
      <c r="F43" s="89">
        <f t="shared" si="19"/>
        <v>0.11020408163265306</v>
      </c>
      <c r="G43" s="89">
        <f t="shared" si="14"/>
        <v>0.1728395061728395</v>
      </c>
      <c r="H43" s="92">
        <f t="shared" si="15"/>
        <v>0.11948790896159317</v>
      </c>
      <c r="I43" s="17"/>
      <c r="J43" s="17"/>
      <c r="K43" s="17"/>
      <c r="L43" s="17"/>
      <c r="M43" s="17"/>
      <c r="N43" s="17"/>
    </row>
    <row r="44" spans="1:14">
      <c r="A44" s="5">
        <v>6</v>
      </c>
      <c r="B44" s="9" t="s">
        <v>12</v>
      </c>
      <c r="C44" s="89">
        <f t="shared" si="16"/>
        <v>0</v>
      </c>
      <c r="D44" s="89">
        <f t="shared" si="17"/>
        <v>0.25</v>
      </c>
      <c r="E44" s="89">
        <f t="shared" si="18"/>
        <v>0</v>
      </c>
      <c r="F44" s="89">
        <f t="shared" si="19"/>
        <v>0</v>
      </c>
      <c r="G44" s="89">
        <f t="shared" si="14"/>
        <v>0</v>
      </c>
      <c r="H44" s="92">
        <f t="shared" si="15"/>
        <v>3.7037037037037035E-2</v>
      </c>
      <c r="I44" s="17"/>
      <c r="J44" s="17"/>
      <c r="K44" s="17"/>
      <c r="L44" s="17"/>
      <c r="M44" s="17"/>
      <c r="N44" s="17"/>
    </row>
    <row r="45" spans="1:14">
      <c r="A45" s="5">
        <v>7</v>
      </c>
      <c r="B45" s="64" t="s">
        <v>13</v>
      </c>
      <c r="C45" s="89">
        <f t="shared" si="16"/>
        <v>5.9171597633136092E-2</v>
      </c>
      <c r="D45" s="89">
        <f t="shared" si="17"/>
        <v>6.1797752808988762E-2</v>
      </c>
      <c r="E45" s="89">
        <f t="shared" si="18"/>
        <v>6.6666666666666666E-2</v>
      </c>
      <c r="F45" s="89">
        <f t="shared" si="19"/>
        <v>6.6326530612244902E-2</v>
      </c>
      <c r="G45" s="89">
        <f t="shared" si="14"/>
        <v>8.7912087912087919E-2</v>
      </c>
      <c r="H45" s="92">
        <f t="shared" si="15"/>
        <v>6.6255778120184905E-2</v>
      </c>
      <c r="I45" s="17"/>
      <c r="J45" s="17"/>
      <c r="K45" s="17"/>
      <c r="L45" s="17"/>
      <c r="M45" s="17"/>
      <c r="N45" s="17"/>
    </row>
    <row r="46" spans="1:14">
      <c r="A46" s="5">
        <v>8</v>
      </c>
      <c r="B46" s="65" t="s">
        <v>14</v>
      </c>
      <c r="C46" s="89">
        <f t="shared" si="16"/>
        <v>7.4999999999999997E-2</v>
      </c>
      <c r="D46" s="89">
        <f t="shared" si="17"/>
        <v>6.8965517241379309E-2</v>
      </c>
      <c r="E46" s="89" t="e">
        <f t="shared" si="18"/>
        <v>#DIV/0!</v>
      </c>
      <c r="F46" s="89">
        <f t="shared" si="19"/>
        <v>0.13793103448275862</v>
      </c>
      <c r="G46" s="89">
        <f t="shared" si="14"/>
        <v>0</v>
      </c>
      <c r="H46" s="92">
        <f t="shared" si="15"/>
        <v>8.1081081081081086E-2</v>
      </c>
      <c r="I46" s="17"/>
      <c r="J46" s="17"/>
      <c r="K46" s="17"/>
      <c r="L46" s="17"/>
      <c r="M46" s="17"/>
      <c r="N46" s="17"/>
    </row>
    <row r="47" spans="1:14" ht="15.75" thickBot="1">
      <c r="A47" s="5">
        <v>9</v>
      </c>
      <c r="B47" s="64" t="s">
        <v>15</v>
      </c>
      <c r="C47" s="90">
        <f t="shared" si="16"/>
        <v>5.0925925925925923E-2</v>
      </c>
      <c r="D47" s="89">
        <f t="shared" si="17"/>
        <v>9.1216216216216214E-2</v>
      </c>
      <c r="E47" s="23">
        <f t="shared" si="18"/>
        <v>0.08</v>
      </c>
      <c r="F47" s="89">
        <f t="shared" si="19"/>
        <v>0.11627906976744186</v>
      </c>
      <c r="G47" s="91">
        <f t="shared" si="14"/>
        <v>9.8265895953757232E-2</v>
      </c>
      <c r="H47" s="92">
        <f t="shared" si="15"/>
        <v>9.0999010880316519E-2</v>
      </c>
      <c r="I47" s="17"/>
      <c r="J47" s="17"/>
      <c r="K47" s="17"/>
      <c r="L47" s="17"/>
      <c r="M47" s="17"/>
      <c r="N47" s="17"/>
    </row>
    <row r="48" spans="1:14" ht="15.75" thickBot="1">
      <c r="A48" s="10"/>
      <c r="B48" s="11" t="s">
        <v>16</v>
      </c>
      <c r="C48" s="93">
        <f t="shared" si="16"/>
        <v>4.6413502109704644E-2</v>
      </c>
      <c r="D48" s="93">
        <f t="shared" si="17"/>
        <v>8.5689802913453295E-2</v>
      </c>
      <c r="E48" s="93">
        <f t="shared" si="18"/>
        <v>4.9180327868852458E-2</v>
      </c>
      <c r="F48" s="93">
        <f t="shared" si="19"/>
        <v>7.1689831748354055E-2</v>
      </c>
      <c r="G48" s="93">
        <f t="shared" si="14"/>
        <v>8.9983022071307303E-2</v>
      </c>
      <c r="H48" s="301">
        <f t="shared" si="15"/>
        <v>6.9209342189843578E-2</v>
      </c>
      <c r="I48" s="17"/>
      <c r="J48" s="17"/>
      <c r="K48" s="17"/>
      <c r="L48" s="17"/>
      <c r="M48" s="17"/>
      <c r="N48" s="17"/>
    </row>
  </sheetData>
  <mergeCells count="15">
    <mergeCell ref="C36:H37"/>
    <mergeCell ref="C19:N19"/>
    <mergeCell ref="C20:D20"/>
    <mergeCell ref="E20:F20"/>
    <mergeCell ref="G20:H20"/>
    <mergeCell ref="I20:J20"/>
    <mergeCell ref="K20:L20"/>
    <mergeCell ref="M20:N20"/>
    <mergeCell ref="C3:N3"/>
    <mergeCell ref="C4:D4"/>
    <mergeCell ref="E4:F4"/>
    <mergeCell ref="G4:H4"/>
    <mergeCell ref="I4:J4"/>
    <mergeCell ref="K4:L4"/>
    <mergeCell ref="M4:N4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13" zoomScaleNormal="100" workbookViewId="0">
      <selection activeCell="R24" sqref="R24"/>
    </sheetView>
  </sheetViews>
  <sheetFormatPr defaultRowHeight="15"/>
  <cols>
    <col min="1" max="1" width="1.42578125" customWidth="1"/>
    <col min="2" max="2" width="23.140625" bestFit="1" customWidth="1"/>
    <col min="3" max="3" width="6.28515625" customWidth="1"/>
    <col min="4" max="4" width="7.28515625" customWidth="1"/>
    <col min="5" max="5" width="6.140625" customWidth="1"/>
    <col min="6" max="6" width="7" customWidth="1"/>
    <col min="7" max="7" width="5.28515625" customWidth="1"/>
    <col min="8" max="8" width="7.28515625" customWidth="1"/>
    <col min="9" max="9" width="6" customWidth="1"/>
    <col min="10" max="10" width="7.28515625" customWidth="1"/>
    <col min="11" max="11" width="5.28515625" customWidth="1"/>
    <col min="12" max="12" width="7.28515625" customWidth="1"/>
    <col min="13" max="13" width="6.28515625" customWidth="1"/>
    <col min="14" max="14" width="7.85546875" customWidth="1"/>
    <col min="15" max="15" width="4.5703125" bestFit="1" customWidth="1"/>
    <col min="16" max="17" width="6.140625" customWidth="1"/>
    <col min="18" max="18" width="10.5703125" customWidth="1"/>
  </cols>
  <sheetData>
    <row r="1" spans="1:18">
      <c r="A1" s="24" t="s">
        <v>70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ht="15.75" thickBot="1">
      <c r="A2" s="26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8" ht="15.75" thickBot="1">
      <c r="A3" s="78"/>
      <c r="B3" s="4" t="s">
        <v>24</v>
      </c>
      <c r="C3" s="456" t="s">
        <v>0</v>
      </c>
      <c r="D3" s="456"/>
      <c r="E3" s="456"/>
      <c r="F3" s="456"/>
      <c r="G3" s="456"/>
      <c r="H3" s="456"/>
      <c r="I3" s="456"/>
      <c r="J3" s="456"/>
      <c r="K3" s="456"/>
      <c r="L3" s="456"/>
      <c r="M3" s="98"/>
      <c r="N3" s="98"/>
      <c r="O3" s="98"/>
      <c r="P3" s="98"/>
      <c r="Q3" s="98"/>
      <c r="R3" s="99"/>
    </row>
    <row r="4" spans="1:18" ht="15.75" thickBot="1">
      <c r="A4" s="79"/>
      <c r="B4" s="337"/>
      <c r="C4" s="396" t="s">
        <v>38</v>
      </c>
      <c r="D4" s="397"/>
      <c r="E4" s="398" t="s">
        <v>36</v>
      </c>
      <c r="F4" s="400"/>
      <c r="G4" s="398" t="s">
        <v>35</v>
      </c>
      <c r="H4" s="400"/>
      <c r="I4" s="399" t="s">
        <v>37</v>
      </c>
      <c r="J4" s="400"/>
      <c r="K4" s="399" t="s">
        <v>39</v>
      </c>
      <c r="L4" s="400"/>
      <c r="M4" s="459" t="s">
        <v>134</v>
      </c>
      <c r="N4" s="460"/>
      <c r="O4" s="459" t="s">
        <v>135</v>
      </c>
      <c r="P4" s="460"/>
      <c r="Q4" s="459" t="s">
        <v>127</v>
      </c>
      <c r="R4" s="460"/>
    </row>
    <row r="5" spans="1:18" ht="15.75" thickBot="1">
      <c r="A5" s="79"/>
      <c r="B5" s="302"/>
      <c r="C5" s="328" t="s">
        <v>50</v>
      </c>
      <c r="D5" s="153" t="s">
        <v>49</v>
      </c>
      <c r="E5" s="328" t="s">
        <v>50</v>
      </c>
      <c r="F5" s="153" t="s">
        <v>49</v>
      </c>
      <c r="G5" s="328" t="s">
        <v>50</v>
      </c>
      <c r="H5" s="153" t="s">
        <v>49</v>
      </c>
      <c r="I5" s="328" t="s">
        <v>50</v>
      </c>
      <c r="J5" s="153" t="s">
        <v>49</v>
      </c>
      <c r="K5" s="328" t="s">
        <v>50</v>
      </c>
      <c r="L5" s="153" t="s">
        <v>49</v>
      </c>
      <c r="M5" s="326" t="s">
        <v>50</v>
      </c>
      <c r="N5" s="327" t="s">
        <v>49</v>
      </c>
      <c r="O5" s="326" t="s">
        <v>50</v>
      </c>
      <c r="P5" s="327" t="s">
        <v>49</v>
      </c>
      <c r="Q5" s="326" t="s">
        <v>50</v>
      </c>
      <c r="R5" s="327" t="s">
        <v>49</v>
      </c>
    </row>
    <row r="6" spans="1:18">
      <c r="A6" s="75"/>
      <c r="B6" s="318" t="s">
        <v>17</v>
      </c>
      <c r="C6" s="305">
        <v>163</v>
      </c>
      <c r="D6" s="309">
        <f>C6/$C$13</f>
        <v>0.86243386243386244</v>
      </c>
      <c r="E6" s="305">
        <v>124</v>
      </c>
      <c r="F6" s="309">
        <f>E6/$E$13</f>
        <v>0.78481012658227844</v>
      </c>
      <c r="G6" s="305">
        <v>13</v>
      </c>
      <c r="H6" s="309">
        <f>G6/$G$13</f>
        <v>0.72222222222222221</v>
      </c>
      <c r="I6" s="305">
        <v>164</v>
      </c>
      <c r="J6" s="309">
        <f>I6/$I$13</f>
        <v>0.75229357798165142</v>
      </c>
      <c r="K6" s="305">
        <v>43</v>
      </c>
      <c r="L6" s="309">
        <f>K6/$K$13</f>
        <v>0.51190476190476186</v>
      </c>
      <c r="M6" s="320">
        <v>902</v>
      </c>
      <c r="N6" s="322">
        <v>0.82828282828282829</v>
      </c>
      <c r="O6" s="320">
        <v>685</v>
      </c>
      <c r="P6" s="322">
        <v>0.77488687782805432</v>
      </c>
      <c r="Q6" s="325">
        <f t="shared" ref="Q6:Q12" si="0">SUM(C6,E6,G6,I6,K6)</f>
        <v>507</v>
      </c>
      <c r="R6" s="319">
        <f>Q6/$Q$13</f>
        <v>0.76011994002998495</v>
      </c>
    </row>
    <row r="7" spans="1:18">
      <c r="A7" s="75"/>
      <c r="B7" s="317" t="s">
        <v>18</v>
      </c>
      <c r="C7" s="273">
        <v>15</v>
      </c>
      <c r="D7" s="82">
        <f t="shared" ref="D7:D13" si="1">C7/$C$13</f>
        <v>7.9365079365079361E-2</v>
      </c>
      <c r="E7" s="273">
        <v>20</v>
      </c>
      <c r="F7" s="82">
        <f t="shared" ref="F7:F13" si="2">E7/$E$13</f>
        <v>0.12658227848101267</v>
      </c>
      <c r="G7" s="273">
        <v>4</v>
      </c>
      <c r="H7" s="82">
        <f t="shared" ref="H7:H13" si="3">G7/$G$13</f>
        <v>0.22222222222222221</v>
      </c>
      <c r="I7" s="273">
        <v>19</v>
      </c>
      <c r="J7" s="82">
        <f t="shared" ref="J7:J13" si="4">I7/$I$13</f>
        <v>8.7155963302752298E-2</v>
      </c>
      <c r="K7" s="273">
        <v>15</v>
      </c>
      <c r="L7" s="82">
        <f t="shared" ref="L7:L13" si="5">K7/$K$13</f>
        <v>0.17857142857142858</v>
      </c>
      <c r="M7" s="321">
        <v>79</v>
      </c>
      <c r="N7" s="323">
        <v>7.2543617998163459E-2</v>
      </c>
      <c r="O7" s="321">
        <v>83</v>
      </c>
      <c r="P7" s="323">
        <v>9.3891402714932126E-2</v>
      </c>
      <c r="Q7" s="325">
        <f t="shared" si="0"/>
        <v>73</v>
      </c>
      <c r="R7" s="18">
        <f t="shared" ref="R7:R13" si="6">Q7/$Q$13</f>
        <v>0.10944527736131934</v>
      </c>
    </row>
    <row r="8" spans="1:18" ht="26.25">
      <c r="A8" s="75"/>
      <c r="B8" s="317" t="s">
        <v>19</v>
      </c>
      <c r="C8" s="273">
        <v>6</v>
      </c>
      <c r="D8" s="82">
        <f t="shared" si="1"/>
        <v>3.1746031746031744E-2</v>
      </c>
      <c r="E8" s="273">
        <v>4</v>
      </c>
      <c r="F8" s="82">
        <f t="shared" si="2"/>
        <v>2.5316455696202531E-2</v>
      </c>
      <c r="G8" s="273"/>
      <c r="H8" s="82">
        <f t="shared" si="3"/>
        <v>0</v>
      </c>
      <c r="I8" s="273">
        <v>1</v>
      </c>
      <c r="J8" s="82">
        <f t="shared" si="4"/>
        <v>4.5871559633027525E-3</v>
      </c>
      <c r="K8" s="273">
        <v>5</v>
      </c>
      <c r="L8" s="82">
        <f t="shared" si="5"/>
        <v>5.9523809523809521E-2</v>
      </c>
      <c r="M8" s="321">
        <v>19</v>
      </c>
      <c r="N8" s="323">
        <v>1.7447199265381085E-2</v>
      </c>
      <c r="O8" s="321">
        <v>22</v>
      </c>
      <c r="P8" s="323">
        <v>2.4886877828054297E-2</v>
      </c>
      <c r="Q8" s="325">
        <f t="shared" si="0"/>
        <v>16</v>
      </c>
      <c r="R8" s="18">
        <f t="shared" si="6"/>
        <v>2.3988005997001498E-2</v>
      </c>
    </row>
    <row r="9" spans="1:18">
      <c r="A9" s="75"/>
      <c r="B9" s="316" t="s">
        <v>20</v>
      </c>
      <c r="C9" s="273"/>
      <c r="D9" s="82">
        <f t="shared" si="1"/>
        <v>0</v>
      </c>
      <c r="E9" s="273">
        <v>2</v>
      </c>
      <c r="F9" s="82">
        <f t="shared" si="2"/>
        <v>1.2658227848101266E-2</v>
      </c>
      <c r="G9" s="273"/>
      <c r="H9" s="82">
        <f t="shared" si="3"/>
        <v>0</v>
      </c>
      <c r="I9" s="273">
        <v>1</v>
      </c>
      <c r="J9" s="82">
        <f t="shared" si="4"/>
        <v>4.5871559633027525E-3</v>
      </c>
      <c r="K9" s="273">
        <v>8</v>
      </c>
      <c r="L9" s="82">
        <f t="shared" si="5"/>
        <v>9.5238095238095233E-2</v>
      </c>
      <c r="M9" s="321">
        <v>10</v>
      </c>
      <c r="N9" s="323">
        <v>9.1827364554637279E-3</v>
      </c>
      <c r="O9" s="321">
        <v>12</v>
      </c>
      <c r="P9" s="323">
        <v>1.3574660633484163E-2</v>
      </c>
      <c r="Q9" s="325">
        <f t="shared" si="0"/>
        <v>11</v>
      </c>
      <c r="R9" s="18">
        <f t="shared" si="6"/>
        <v>1.6491754122938532E-2</v>
      </c>
    </row>
    <row r="10" spans="1:18" ht="16.5" customHeight="1">
      <c r="A10" s="75"/>
      <c r="B10" s="316" t="s">
        <v>21</v>
      </c>
      <c r="C10" s="273">
        <v>4</v>
      </c>
      <c r="D10" s="82">
        <f t="shared" si="1"/>
        <v>2.1164021164021163E-2</v>
      </c>
      <c r="E10" s="273">
        <v>4</v>
      </c>
      <c r="F10" s="82">
        <f t="shared" si="2"/>
        <v>2.5316455696202531E-2</v>
      </c>
      <c r="G10" s="273"/>
      <c r="H10" s="82">
        <f t="shared" si="3"/>
        <v>0</v>
      </c>
      <c r="I10" s="273">
        <v>13</v>
      </c>
      <c r="J10" s="82">
        <f t="shared" si="4"/>
        <v>5.9633027522935783E-2</v>
      </c>
      <c r="K10" s="273">
        <v>4</v>
      </c>
      <c r="L10" s="82">
        <f t="shared" si="5"/>
        <v>4.7619047619047616E-2</v>
      </c>
      <c r="M10" s="321">
        <v>43</v>
      </c>
      <c r="N10" s="323">
        <v>3.948576675849403E-2</v>
      </c>
      <c r="O10" s="321">
        <v>28</v>
      </c>
      <c r="P10" s="323">
        <v>3.1674208144796379E-2</v>
      </c>
      <c r="Q10" s="325">
        <f t="shared" si="0"/>
        <v>25</v>
      </c>
      <c r="R10" s="18">
        <f t="shared" si="6"/>
        <v>3.7481259370314844E-2</v>
      </c>
    </row>
    <row r="11" spans="1:18" ht="26.25">
      <c r="A11" s="75"/>
      <c r="B11" s="316" t="s">
        <v>22</v>
      </c>
      <c r="C11" s="273">
        <v>1</v>
      </c>
      <c r="D11" s="82">
        <f t="shared" si="1"/>
        <v>5.2910052910052907E-3</v>
      </c>
      <c r="E11" s="273">
        <v>4</v>
      </c>
      <c r="F11" s="82">
        <f t="shared" si="2"/>
        <v>2.5316455696202531E-2</v>
      </c>
      <c r="G11" s="273"/>
      <c r="H11" s="82">
        <f t="shared" si="3"/>
        <v>0</v>
      </c>
      <c r="I11" s="273">
        <v>14</v>
      </c>
      <c r="J11" s="82">
        <f t="shared" si="4"/>
        <v>6.4220183486238536E-2</v>
      </c>
      <c r="K11" s="273">
        <v>9</v>
      </c>
      <c r="L11" s="82">
        <f t="shared" si="5"/>
        <v>0.10714285714285714</v>
      </c>
      <c r="M11" s="321">
        <v>30</v>
      </c>
      <c r="N11" s="323">
        <v>2.7548209366391185E-2</v>
      </c>
      <c r="O11" s="321">
        <v>48</v>
      </c>
      <c r="P11" s="323">
        <v>5.4298642533936653E-2</v>
      </c>
      <c r="Q11" s="325">
        <f t="shared" si="0"/>
        <v>28</v>
      </c>
      <c r="R11" s="18">
        <f t="shared" si="6"/>
        <v>4.1979010494752625E-2</v>
      </c>
    </row>
    <row r="12" spans="1:18" ht="27" thickBot="1">
      <c r="A12" s="75"/>
      <c r="B12" s="335" t="s">
        <v>23</v>
      </c>
      <c r="C12" s="297"/>
      <c r="D12" s="96">
        <f t="shared" si="1"/>
        <v>0</v>
      </c>
      <c r="E12" s="297"/>
      <c r="F12" s="96">
        <f t="shared" si="2"/>
        <v>0</v>
      </c>
      <c r="G12" s="297">
        <v>1</v>
      </c>
      <c r="H12" s="96">
        <f t="shared" si="3"/>
        <v>5.5555555555555552E-2</v>
      </c>
      <c r="I12" s="297">
        <v>6</v>
      </c>
      <c r="J12" s="96">
        <f t="shared" si="4"/>
        <v>2.7522935779816515E-2</v>
      </c>
      <c r="K12" s="297"/>
      <c r="L12" s="96">
        <f t="shared" si="5"/>
        <v>0</v>
      </c>
      <c r="M12" s="336">
        <v>6</v>
      </c>
      <c r="N12" s="324">
        <v>5.5096418732782371E-3</v>
      </c>
      <c r="O12" s="336">
        <v>6</v>
      </c>
      <c r="P12" s="324">
        <v>6.7873303167420816E-3</v>
      </c>
      <c r="Q12" s="338">
        <f t="shared" si="0"/>
        <v>7</v>
      </c>
      <c r="R12" s="103">
        <f t="shared" si="6"/>
        <v>1.0494752623688156E-2</v>
      </c>
    </row>
    <row r="13" spans="1:18" ht="15.75" thickBot="1">
      <c r="A13" s="80"/>
      <c r="B13" s="329" t="s">
        <v>16</v>
      </c>
      <c r="C13" s="298">
        <f>SUM(C6:C12)</f>
        <v>189</v>
      </c>
      <c r="D13" s="330">
        <f t="shared" si="1"/>
        <v>1</v>
      </c>
      <c r="E13" s="294">
        <f>SUM(E6:E12)</f>
        <v>158</v>
      </c>
      <c r="F13" s="330">
        <f t="shared" si="2"/>
        <v>1</v>
      </c>
      <c r="G13" s="294">
        <f>SUM(G6:G12)</f>
        <v>18</v>
      </c>
      <c r="H13" s="331">
        <f t="shared" si="3"/>
        <v>1</v>
      </c>
      <c r="I13" s="298">
        <f>SUM(I6:I12)</f>
        <v>218</v>
      </c>
      <c r="J13" s="331">
        <f t="shared" si="4"/>
        <v>1</v>
      </c>
      <c r="K13" s="298">
        <f>SUM(K6:K12)</f>
        <v>84</v>
      </c>
      <c r="L13" s="331">
        <f t="shared" si="5"/>
        <v>1</v>
      </c>
      <c r="M13" s="332">
        <v>1089</v>
      </c>
      <c r="N13" s="333">
        <v>1</v>
      </c>
      <c r="O13" s="332">
        <f>SUM(O6:O12)</f>
        <v>884</v>
      </c>
      <c r="P13" s="333">
        <v>1</v>
      </c>
      <c r="Q13" s="338">
        <f>SUM(Q6:Q12)</f>
        <v>667</v>
      </c>
      <c r="R13" s="334">
        <f t="shared" si="6"/>
        <v>1</v>
      </c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8">
      <c r="A15" s="24" t="s">
        <v>71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7"/>
      <c r="O15" s="17"/>
      <c r="Q15" s="17"/>
    </row>
    <row r="16" spans="1:18" ht="15.75" thickBot="1">
      <c r="A16" s="26" t="s">
        <v>129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7"/>
      <c r="O16" s="17"/>
      <c r="Q16" s="17"/>
    </row>
    <row r="17" spans="1:17" ht="15.75" thickBot="1">
      <c r="A17" s="25"/>
      <c r="B17" s="363" t="s">
        <v>130</v>
      </c>
      <c r="C17" s="447" t="s">
        <v>0</v>
      </c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48"/>
      <c r="O17" s="17"/>
      <c r="Q17" s="17"/>
    </row>
    <row r="18" spans="1:17" ht="15.75" thickBot="1">
      <c r="A18" s="25"/>
      <c r="B18" s="362"/>
      <c r="C18" s="463" t="s">
        <v>38</v>
      </c>
      <c r="D18" s="464"/>
      <c r="E18" s="457" t="s">
        <v>36</v>
      </c>
      <c r="F18" s="458"/>
      <c r="G18" s="457" t="s">
        <v>35</v>
      </c>
      <c r="H18" s="458"/>
      <c r="I18" s="457" t="s">
        <v>37</v>
      </c>
      <c r="J18" s="458"/>
      <c r="K18" s="457" t="s">
        <v>39</v>
      </c>
      <c r="L18" s="458"/>
      <c r="M18" s="457" t="s">
        <v>16</v>
      </c>
      <c r="N18" s="458"/>
      <c r="O18" s="17"/>
      <c r="Q18" s="17"/>
    </row>
    <row r="19" spans="1:17" ht="15.75" thickBot="1">
      <c r="A19" s="25"/>
      <c r="B19" s="302"/>
      <c r="C19" s="341" t="s">
        <v>50</v>
      </c>
      <c r="D19" s="106" t="s">
        <v>49</v>
      </c>
      <c r="E19" s="341" t="s">
        <v>50</v>
      </c>
      <c r="F19" s="106" t="s">
        <v>49</v>
      </c>
      <c r="G19" s="341" t="s">
        <v>50</v>
      </c>
      <c r="H19" s="106" t="s">
        <v>49</v>
      </c>
      <c r="I19" s="341" t="s">
        <v>50</v>
      </c>
      <c r="J19" s="106" t="s">
        <v>49</v>
      </c>
      <c r="K19" s="341" t="s">
        <v>50</v>
      </c>
      <c r="L19" s="106" t="s">
        <v>49</v>
      </c>
      <c r="M19" s="341" t="s">
        <v>50</v>
      </c>
      <c r="N19" s="106" t="s">
        <v>49</v>
      </c>
      <c r="O19" s="17"/>
      <c r="Q19" s="17"/>
    </row>
    <row r="20" spans="1:17" ht="18" customHeight="1">
      <c r="A20" s="339"/>
      <c r="B20" s="340" t="s">
        <v>51</v>
      </c>
      <c r="C20" s="305"/>
      <c r="D20" s="309">
        <f>C20/$C$26</f>
        <v>0</v>
      </c>
      <c r="E20" s="305"/>
      <c r="F20" s="309">
        <f>E20/$E$26</f>
        <v>0</v>
      </c>
      <c r="G20" s="305"/>
      <c r="H20" s="309">
        <f>G20/$G$26</f>
        <v>0</v>
      </c>
      <c r="I20" s="305"/>
      <c r="J20" s="309">
        <f>I20/$I$26</f>
        <v>0</v>
      </c>
      <c r="K20" s="305">
        <v>4</v>
      </c>
      <c r="L20" s="309">
        <f>K20/$K$26</f>
        <v>4.7619047619047616E-2</v>
      </c>
      <c r="M20" s="305">
        <f>SUM(C20+E20+G20+I20+K20)</f>
        <v>4</v>
      </c>
      <c r="N20" s="309">
        <f>M20/$M$26</f>
        <v>5.9970014992503746E-3</v>
      </c>
      <c r="O20" s="17"/>
      <c r="Q20" s="17"/>
    </row>
    <row r="21" spans="1:17" ht="30">
      <c r="A21" s="339"/>
      <c r="B21" s="154" t="s">
        <v>52</v>
      </c>
      <c r="C21" s="273">
        <v>12</v>
      </c>
      <c r="D21" s="83">
        <f t="shared" ref="D21:D26" si="7">C21/$C$26</f>
        <v>6.3492063492063489E-2</v>
      </c>
      <c r="E21" s="273">
        <v>52</v>
      </c>
      <c r="F21" s="83">
        <f t="shared" ref="F21:F26" si="8">E21/$E$26</f>
        <v>0.32911392405063289</v>
      </c>
      <c r="G21" s="273">
        <v>5</v>
      </c>
      <c r="H21" s="83">
        <f t="shared" ref="H21:H26" si="9">G21/$G$26</f>
        <v>0.27777777777777779</v>
      </c>
      <c r="I21" s="273">
        <v>46</v>
      </c>
      <c r="J21" s="83">
        <f t="shared" ref="J21:J26" si="10">I21/$I$26</f>
        <v>0.21100917431192662</v>
      </c>
      <c r="K21" s="273">
        <v>35</v>
      </c>
      <c r="L21" s="83">
        <f t="shared" ref="L21:L26" si="11">K21/$K$26</f>
        <v>0.41666666666666669</v>
      </c>
      <c r="M21" s="305">
        <f t="shared" ref="M21:M26" si="12">SUM(C21+E21+G21+I21+K21)</f>
        <v>150</v>
      </c>
      <c r="N21" s="309">
        <f t="shared" ref="N21:N26" si="13">M21/$M$26</f>
        <v>0.22488755622188905</v>
      </c>
      <c r="O21" s="17"/>
      <c r="Q21" s="17"/>
    </row>
    <row r="22" spans="1:17" ht="30">
      <c r="A22" s="339"/>
      <c r="B22" s="154" t="s">
        <v>53</v>
      </c>
      <c r="C22" s="273">
        <v>66</v>
      </c>
      <c r="D22" s="83">
        <f t="shared" si="7"/>
        <v>0.34920634920634919</v>
      </c>
      <c r="E22" s="273">
        <v>45</v>
      </c>
      <c r="F22" s="83">
        <f t="shared" si="8"/>
        <v>0.2848101265822785</v>
      </c>
      <c r="G22" s="273">
        <v>9</v>
      </c>
      <c r="H22" s="83">
        <f t="shared" si="9"/>
        <v>0.5</v>
      </c>
      <c r="I22" s="273">
        <v>87</v>
      </c>
      <c r="J22" s="83">
        <f t="shared" si="10"/>
        <v>0.39908256880733944</v>
      </c>
      <c r="K22" s="273">
        <v>16</v>
      </c>
      <c r="L22" s="83">
        <f t="shared" si="11"/>
        <v>0.19047619047619047</v>
      </c>
      <c r="M22" s="305">
        <f t="shared" si="12"/>
        <v>223</v>
      </c>
      <c r="N22" s="309">
        <f t="shared" si="13"/>
        <v>0.33433283358320842</v>
      </c>
      <c r="O22" s="17"/>
      <c r="Q22" s="17"/>
    </row>
    <row r="23" spans="1:17" ht="30">
      <c r="A23" s="339"/>
      <c r="B23" s="154" t="s">
        <v>54</v>
      </c>
      <c r="C23" s="273">
        <v>19</v>
      </c>
      <c r="D23" s="83">
        <f t="shared" si="7"/>
        <v>0.10052910052910052</v>
      </c>
      <c r="E23" s="273">
        <v>17</v>
      </c>
      <c r="F23" s="83">
        <f t="shared" si="8"/>
        <v>0.10759493670886076</v>
      </c>
      <c r="G23" s="273"/>
      <c r="H23" s="83">
        <f t="shared" si="9"/>
        <v>0</v>
      </c>
      <c r="I23" s="273">
        <v>15</v>
      </c>
      <c r="J23" s="83">
        <f t="shared" si="10"/>
        <v>6.8807339449541288E-2</v>
      </c>
      <c r="K23" s="273">
        <v>5</v>
      </c>
      <c r="L23" s="83">
        <f t="shared" si="11"/>
        <v>5.9523809523809521E-2</v>
      </c>
      <c r="M23" s="305">
        <f t="shared" si="12"/>
        <v>56</v>
      </c>
      <c r="N23" s="309">
        <f t="shared" si="13"/>
        <v>8.395802098950525E-2</v>
      </c>
      <c r="O23" s="17"/>
      <c r="Q23" s="17"/>
    </row>
    <row r="24" spans="1:17" ht="30">
      <c r="A24" s="339"/>
      <c r="B24" s="154" t="s">
        <v>55</v>
      </c>
      <c r="C24" s="273">
        <v>15</v>
      </c>
      <c r="D24" s="83">
        <f t="shared" si="7"/>
        <v>7.9365079365079361E-2</v>
      </c>
      <c r="E24" s="273">
        <v>8</v>
      </c>
      <c r="F24" s="83">
        <f t="shared" si="8"/>
        <v>5.0632911392405063E-2</v>
      </c>
      <c r="G24" s="273">
        <v>1</v>
      </c>
      <c r="H24" s="83">
        <f t="shared" si="9"/>
        <v>5.5555555555555552E-2</v>
      </c>
      <c r="I24" s="273">
        <v>11</v>
      </c>
      <c r="J24" s="83">
        <f t="shared" si="10"/>
        <v>5.0458715596330278E-2</v>
      </c>
      <c r="K24" s="273">
        <v>1</v>
      </c>
      <c r="L24" s="83">
        <f t="shared" si="11"/>
        <v>1.1904761904761904E-2</v>
      </c>
      <c r="M24" s="305">
        <f t="shared" si="12"/>
        <v>36</v>
      </c>
      <c r="N24" s="309">
        <f t="shared" si="13"/>
        <v>5.3973013493253376E-2</v>
      </c>
      <c r="O24" s="17"/>
      <c r="Q24" s="17"/>
    </row>
    <row r="25" spans="1:17" ht="30.75" thickBot="1">
      <c r="A25" s="339"/>
      <c r="B25" s="388" t="s">
        <v>56</v>
      </c>
      <c r="C25" s="289">
        <v>77</v>
      </c>
      <c r="D25" s="84">
        <f t="shared" si="7"/>
        <v>0.40740740740740738</v>
      </c>
      <c r="E25" s="289">
        <v>36</v>
      </c>
      <c r="F25" s="84">
        <f t="shared" si="8"/>
        <v>0.22784810126582278</v>
      </c>
      <c r="G25" s="289">
        <v>3</v>
      </c>
      <c r="H25" s="84">
        <f t="shared" si="9"/>
        <v>0.16666666666666666</v>
      </c>
      <c r="I25" s="289">
        <v>59</v>
      </c>
      <c r="J25" s="84">
        <f t="shared" si="10"/>
        <v>0.27064220183486237</v>
      </c>
      <c r="K25" s="289">
        <v>23</v>
      </c>
      <c r="L25" s="84">
        <f t="shared" si="11"/>
        <v>0.27380952380952384</v>
      </c>
      <c r="M25" s="389">
        <f t="shared" si="12"/>
        <v>198</v>
      </c>
      <c r="N25" s="309">
        <f t="shared" si="13"/>
        <v>0.29685157421289354</v>
      </c>
      <c r="O25" s="17"/>
      <c r="Q25" s="17"/>
    </row>
    <row r="26" spans="1:17" ht="15.75" thickBot="1">
      <c r="A26" s="25"/>
      <c r="B26" s="344" t="s">
        <v>16</v>
      </c>
      <c r="C26" s="390">
        <f>SUM(C20:C25)</f>
        <v>189</v>
      </c>
      <c r="D26" s="95">
        <f t="shared" si="7"/>
        <v>1</v>
      </c>
      <c r="E26" s="390">
        <f>SUM(E20:E25)</f>
        <v>158</v>
      </c>
      <c r="F26" s="95">
        <f t="shared" si="8"/>
        <v>1</v>
      </c>
      <c r="G26" s="390">
        <f>SUM(G20:G25)</f>
        <v>18</v>
      </c>
      <c r="H26" s="95">
        <f t="shared" si="9"/>
        <v>1</v>
      </c>
      <c r="I26" s="390">
        <f>SUM(I20:I25)</f>
        <v>218</v>
      </c>
      <c r="J26" s="95">
        <f t="shared" si="10"/>
        <v>1</v>
      </c>
      <c r="K26" s="390">
        <f>SUM(K20:K25)</f>
        <v>84</v>
      </c>
      <c r="L26" s="95">
        <f t="shared" si="11"/>
        <v>1</v>
      </c>
      <c r="M26" s="391">
        <f t="shared" si="12"/>
        <v>667</v>
      </c>
      <c r="N26" s="295">
        <f t="shared" si="13"/>
        <v>1</v>
      </c>
      <c r="O26" s="17"/>
      <c r="Q26" s="17"/>
    </row>
    <row r="27" spans="1:17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9"/>
      <c r="M27" s="17"/>
      <c r="O27" s="17"/>
      <c r="Q27" s="17"/>
    </row>
    <row r="28" spans="1:17">
      <c r="A28" s="24" t="s">
        <v>76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7"/>
      <c r="O28" s="17"/>
      <c r="Q28" s="17"/>
    </row>
    <row r="29" spans="1:17" ht="15.75" thickBot="1">
      <c r="A29" s="26" t="s">
        <v>131</v>
      </c>
      <c r="B29" s="25"/>
      <c r="C29" s="25"/>
      <c r="D29" s="25"/>
      <c r="E29" s="25"/>
      <c r="F29" s="25"/>
      <c r="G29" s="25"/>
      <c r="L29" s="25"/>
      <c r="M29" s="17"/>
      <c r="O29" s="17"/>
      <c r="Q29" s="17"/>
    </row>
    <row r="30" spans="1:17" ht="45" customHeight="1" thickBot="1">
      <c r="A30" s="25"/>
      <c r="B30" s="364" t="s">
        <v>72</v>
      </c>
      <c r="C30" s="461" t="s">
        <v>136</v>
      </c>
      <c r="D30" s="462"/>
      <c r="E30" s="461" t="s">
        <v>75</v>
      </c>
      <c r="F30" s="462"/>
      <c r="G30" s="25"/>
      <c r="H30" s="25"/>
      <c r="I30" s="25"/>
      <c r="J30" s="25"/>
      <c r="K30" s="25"/>
      <c r="L30" s="25"/>
      <c r="M30" s="25"/>
      <c r="O30" s="17"/>
      <c r="Q30" s="17"/>
    </row>
    <row r="31" spans="1:17" ht="15.75" thickBot="1">
      <c r="A31" s="25"/>
      <c r="B31" s="302"/>
      <c r="C31" s="341" t="s">
        <v>50</v>
      </c>
      <c r="D31" s="106" t="s">
        <v>49</v>
      </c>
      <c r="E31" s="341" t="s">
        <v>50</v>
      </c>
      <c r="F31" s="106" t="s">
        <v>49</v>
      </c>
      <c r="G31" s="25"/>
      <c r="H31" s="25"/>
      <c r="I31" s="25"/>
      <c r="J31" s="25"/>
      <c r="K31" s="25"/>
      <c r="L31" s="25"/>
      <c r="M31" s="25"/>
      <c r="O31" s="17"/>
      <c r="Q31" s="17"/>
    </row>
    <row r="32" spans="1:17">
      <c r="A32" s="25"/>
      <c r="B32" s="345" t="s">
        <v>40</v>
      </c>
      <c r="C32" s="305">
        <v>37</v>
      </c>
      <c r="D32" s="309">
        <f>C32/$C$41</f>
        <v>0.13261648745519714</v>
      </c>
      <c r="E32" s="305">
        <v>0</v>
      </c>
      <c r="F32" s="309">
        <f>E32/$E$41</f>
        <v>0</v>
      </c>
      <c r="G32" s="25"/>
      <c r="H32" s="25"/>
      <c r="I32" s="25"/>
      <c r="J32" s="25"/>
      <c r="K32" s="25"/>
      <c r="L32" s="25"/>
      <c r="M32" s="25"/>
      <c r="O32" s="17"/>
      <c r="Q32" s="17"/>
    </row>
    <row r="33" spans="1:17">
      <c r="A33" s="25"/>
      <c r="B33" s="342" t="s">
        <v>41</v>
      </c>
      <c r="C33" s="273">
        <v>115</v>
      </c>
      <c r="D33" s="83">
        <f t="shared" ref="D33:D41" si="14">C33/$C$41</f>
        <v>0.41218637992831542</v>
      </c>
      <c r="E33" s="273">
        <v>109</v>
      </c>
      <c r="F33" s="83">
        <f t="shared" ref="F33:F41" si="15">E33/$E$41</f>
        <v>0.46581196581196582</v>
      </c>
      <c r="G33" s="25"/>
      <c r="H33" s="25"/>
      <c r="I33" s="25"/>
      <c r="J33" s="25"/>
      <c r="K33" s="25"/>
      <c r="L33" s="25"/>
      <c r="M33" s="17"/>
      <c r="O33" s="17"/>
      <c r="Q33" s="17"/>
    </row>
    <row r="34" spans="1:17">
      <c r="A34" s="25"/>
      <c r="B34" s="342" t="s">
        <v>42</v>
      </c>
      <c r="C34" s="273">
        <v>33</v>
      </c>
      <c r="D34" s="83">
        <f t="shared" si="14"/>
        <v>0.11827956989247312</v>
      </c>
      <c r="E34" s="273">
        <v>91</v>
      </c>
      <c r="F34" s="83">
        <f t="shared" si="15"/>
        <v>0.3888888888888889</v>
      </c>
      <c r="G34" s="25"/>
      <c r="H34" s="25"/>
      <c r="I34" s="25"/>
      <c r="J34" s="25"/>
      <c r="K34" s="25"/>
      <c r="L34" s="25"/>
      <c r="M34" s="17"/>
      <c r="O34" s="17"/>
      <c r="Q34" s="17"/>
    </row>
    <row r="35" spans="1:17">
      <c r="A35" s="25"/>
      <c r="B35" s="342" t="s">
        <v>43</v>
      </c>
      <c r="C35" s="273">
        <v>26</v>
      </c>
      <c r="D35" s="83">
        <f t="shared" si="14"/>
        <v>9.3189964157706098E-2</v>
      </c>
      <c r="E35" s="273">
        <v>25</v>
      </c>
      <c r="F35" s="83">
        <f t="shared" si="15"/>
        <v>0.10683760683760683</v>
      </c>
      <c r="G35" s="25"/>
      <c r="H35" s="25"/>
      <c r="I35" s="25"/>
      <c r="J35" s="25"/>
      <c r="K35" s="25"/>
      <c r="L35" s="25"/>
      <c r="M35" s="17"/>
      <c r="O35" s="17"/>
      <c r="Q35" s="17"/>
    </row>
    <row r="36" spans="1:17">
      <c r="A36" s="25"/>
      <c r="B36" s="342" t="s">
        <v>44</v>
      </c>
      <c r="C36" s="273">
        <v>28</v>
      </c>
      <c r="D36" s="83">
        <f t="shared" si="14"/>
        <v>0.1003584229390681</v>
      </c>
      <c r="E36" s="273">
        <v>4</v>
      </c>
      <c r="F36" s="83">
        <f t="shared" si="15"/>
        <v>1.7094017094017096E-2</v>
      </c>
      <c r="G36" s="25"/>
      <c r="H36" s="25"/>
      <c r="I36" s="25"/>
      <c r="J36" s="25"/>
      <c r="K36" s="25"/>
      <c r="L36" s="25"/>
      <c r="M36" s="17"/>
      <c r="O36" s="17"/>
      <c r="Q36" s="17"/>
    </row>
    <row r="37" spans="1:17">
      <c r="A37" s="25"/>
      <c r="B37" s="342" t="s">
        <v>73</v>
      </c>
      <c r="C37" s="273">
        <v>30</v>
      </c>
      <c r="D37" s="83">
        <f t="shared" si="14"/>
        <v>0.10752688172043011</v>
      </c>
      <c r="E37" s="273">
        <v>3</v>
      </c>
      <c r="F37" s="83">
        <f t="shared" si="15"/>
        <v>1.282051282051282E-2</v>
      </c>
      <c r="G37" s="25"/>
      <c r="H37" s="25"/>
      <c r="I37" s="25"/>
      <c r="J37" s="25"/>
      <c r="K37" s="25"/>
      <c r="L37" s="25"/>
      <c r="M37" s="17"/>
      <c r="O37" s="17"/>
      <c r="Q37" s="17"/>
    </row>
    <row r="38" spans="1:17">
      <c r="A38" s="25"/>
      <c r="B38" s="342" t="s">
        <v>74</v>
      </c>
      <c r="C38" s="273">
        <v>10</v>
      </c>
      <c r="D38" s="83">
        <f t="shared" si="14"/>
        <v>3.5842293906810034E-2</v>
      </c>
      <c r="E38" s="273">
        <v>2</v>
      </c>
      <c r="F38" s="83">
        <f t="shared" si="15"/>
        <v>8.5470085470085479E-3</v>
      </c>
      <c r="G38" s="25"/>
      <c r="H38" s="25"/>
      <c r="I38" s="25"/>
      <c r="J38" s="25"/>
      <c r="K38" s="25"/>
      <c r="L38" s="25"/>
      <c r="M38" s="17"/>
      <c r="O38" s="17"/>
      <c r="Q38" s="17"/>
    </row>
    <row r="39" spans="1:17">
      <c r="A39" s="25"/>
      <c r="B39" s="342" t="s">
        <v>46</v>
      </c>
      <c r="C39" s="273">
        <v>0</v>
      </c>
      <c r="D39" s="83">
        <f t="shared" si="14"/>
        <v>0</v>
      </c>
      <c r="E39" s="273">
        <v>0</v>
      </c>
      <c r="F39" s="83">
        <f t="shared" si="15"/>
        <v>0</v>
      </c>
      <c r="G39" s="25"/>
      <c r="H39" s="25"/>
      <c r="I39" s="25"/>
      <c r="J39" s="25"/>
      <c r="K39" s="25"/>
      <c r="L39" s="25"/>
      <c r="M39" s="17"/>
      <c r="O39" s="17"/>
      <c r="Q39" s="17"/>
    </row>
    <row r="40" spans="1:17" ht="15.75" thickBot="1">
      <c r="A40" s="25"/>
      <c r="B40" s="343" t="s">
        <v>47</v>
      </c>
      <c r="C40" s="284"/>
      <c r="D40" s="84">
        <f t="shared" si="14"/>
        <v>0</v>
      </c>
      <c r="E40" s="284"/>
      <c r="F40" s="84">
        <f t="shared" si="15"/>
        <v>0</v>
      </c>
      <c r="G40" s="25"/>
      <c r="H40" s="25"/>
      <c r="I40" s="25"/>
      <c r="J40" s="25"/>
      <c r="K40" s="25"/>
      <c r="L40" s="25"/>
      <c r="M40" s="17"/>
      <c r="O40" s="17"/>
      <c r="Q40" s="17"/>
    </row>
    <row r="41" spans="1:17" ht="15.75" thickBot="1">
      <c r="A41" s="25"/>
      <c r="B41" s="344" t="s">
        <v>1</v>
      </c>
      <c r="C41" s="94">
        <f>SUM(C32:C40)</f>
        <v>279</v>
      </c>
      <c r="D41" s="95">
        <f t="shared" si="14"/>
        <v>1</v>
      </c>
      <c r="E41" s="94">
        <f>SUM(E32:E40)</f>
        <v>234</v>
      </c>
      <c r="F41" s="95">
        <f t="shared" si="15"/>
        <v>1</v>
      </c>
      <c r="G41" s="25"/>
      <c r="H41" s="25"/>
      <c r="I41" s="25"/>
      <c r="J41" s="25"/>
      <c r="K41" s="25"/>
      <c r="L41" s="25"/>
      <c r="M41" s="17"/>
      <c r="O41" s="17"/>
      <c r="Q41" s="17"/>
    </row>
    <row r="42" spans="1:17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7">
      <c r="I43" s="17"/>
      <c r="J43" s="17"/>
    </row>
    <row r="44" spans="1:17">
      <c r="I44" s="17"/>
      <c r="J44" s="17"/>
    </row>
    <row r="45" spans="1:17">
      <c r="I45" s="17"/>
    </row>
    <row r="46" spans="1:17">
      <c r="I46" s="17"/>
    </row>
    <row r="47" spans="1:17">
      <c r="I47" s="17"/>
    </row>
    <row r="48" spans="1:17">
      <c r="I48" s="17"/>
    </row>
  </sheetData>
  <mergeCells count="18">
    <mergeCell ref="C30:D30"/>
    <mergeCell ref="E30:F30"/>
    <mergeCell ref="K18:L18"/>
    <mergeCell ref="K4:L4"/>
    <mergeCell ref="C18:D18"/>
    <mergeCell ref="E18:F18"/>
    <mergeCell ref="G18:H18"/>
    <mergeCell ref="I18:J18"/>
    <mergeCell ref="C4:D4"/>
    <mergeCell ref="M18:N18"/>
    <mergeCell ref="C17:N17"/>
    <mergeCell ref="Q4:R4"/>
    <mergeCell ref="C3:L3"/>
    <mergeCell ref="E4:F4"/>
    <mergeCell ref="G4:H4"/>
    <mergeCell ref="I4:J4"/>
    <mergeCell ref="M4:N4"/>
    <mergeCell ref="O4:P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8α-γ'!Print_Area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2014-12-08T10:11:44Z</cp:lastPrinted>
  <dcterms:created xsi:type="dcterms:W3CDTF">2010-12-15T07:52:14Z</dcterms:created>
  <dcterms:modified xsi:type="dcterms:W3CDTF">2014-12-08T10:17:27Z</dcterms:modified>
</cp:coreProperties>
</file>